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汇总" sheetId="1" r:id="rId1"/>
    <sheet name="建筑材料" sheetId="2" r:id="rId2"/>
    <sheet name="地基基础" sheetId="3" r:id="rId3"/>
    <sheet name="市政道路" sheetId="4" r:id="rId4"/>
    <sheet name="监测" sheetId="6" r:id="rId5"/>
  </sheets>
  <definedNames>
    <definedName name="_xlnm._FilterDatabase" localSheetId="1" hidden="1">建筑材料!$A$2:$XEZ$177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<sst xmlns="http://schemas.openxmlformats.org/spreadsheetml/2006/main" count="1294" uniqueCount="529">
  <si>
    <t>序号</t>
  </si>
  <si>
    <t>类别</t>
  </si>
  <si>
    <t>金额（元）</t>
  </si>
  <si>
    <t>建筑材料</t>
  </si>
  <si>
    <t>地基基础</t>
  </si>
  <si>
    <t>市政道路</t>
  </si>
  <si>
    <t>监测</t>
  </si>
  <si>
    <t>汇总</t>
  </si>
  <si>
    <t>备注：本项目清单中各个类别合计金额和汇总金额仅供各供应商参考计算报价，最高限价及结算价计算方式以磋商文件为准。</t>
  </si>
  <si>
    <t>佛山市高明区富湾大田工业区排水防涝设施建设项目材料检测清单</t>
  </si>
  <si>
    <t>检测产品/对象</t>
  </si>
  <si>
    <t>检测项目/参数</t>
  </si>
  <si>
    <t>抽检频率</t>
  </si>
  <si>
    <t>单位</t>
  </si>
  <si>
    <t>数量
（暂估）</t>
  </si>
  <si>
    <t>单价（元）</t>
  </si>
  <si>
    <t>合价（元）</t>
  </si>
  <si>
    <t>收费依据参考</t>
  </si>
  <si>
    <t>备注</t>
  </si>
  <si>
    <t>水泥</t>
  </si>
  <si>
    <t>胶砂强度</t>
  </si>
  <si>
    <t>同标号，同一出厂编号：散装水泥不超过500t为一批；袋装水泥不超过200t为一批。</t>
  </si>
  <si>
    <t>组</t>
  </si>
  <si>
    <t>粤建检协[2015]8号4.1.5</t>
  </si>
  <si>
    <t>凝结时间</t>
  </si>
  <si>
    <t>粤建检协[2015]8号4.1.1</t>
  </si>
  <si>
    <t>安定性</t>
  </si>
  <si>
    <t>粤建检协[2015]8号4.1.3</t>
  </si>
  <si>
    <t>氯离子</t>
  </si>
  <si>
    <t>粤建检协[2015]8号4.1.23</t>
  </si>
  <si>
    <t>砂</t>
  </si>
  <si>
    <t>表观密度</t>
  </si>
  <si>
    <t>不超过400m³或600t为一验收批。</t>
  </si>
  <si>
    <t>粤建检协[2015]8号4.4.2</t>
  </si>
  <si>
    <t>颗粒级配</t>
  </si>
  <si>
    <t>粤建检协[2015]8号4.4.1</t>
  </si>
  <si>
    <t>含泥量</t>
  </si>
  <si>
    <t>粤建检协[2015]8号4.4.8</t>
  </si>
  <si>
    <t>泥块含量</t>
  </si>
  <si>
    <t>粤建检协[2015]8号4.4.9</t>
  </si>
  <si>
    <t>粤建检协[2015]8号4.4.15</t>
  </si>
  <si>
    <t>碎石</t>
  </si>
  <si>
    <t>粤建检协[2015]8号4.5.2</t>
  </si>
  <si>
    <t>粤建检协[2015]8号4.5.1</t>
  </si>
  <si>
    <t>粤建检协[2015]8号4.5.8</t>
  </si>
  <si>
    <t>粤建检协[2015]8号4.5.9</t>
  </si>
  <si>
    <t>坚固性</t>
  </si>
  <si>
    <t>粤建检协[2015]8号4.5.10</t>
  </si>
  <si>
    <t>针片状颗粒含量</t>
  </si>
  <si>
    <t>粤建检协[2015]8号4.5.11</t>
  </si>
  <si>
    <t>压碎指标</t>
  </si>
  <si>
    <t>粤建检协[2015]8号4.5.12</t>
  </si>
  <si>
    <t>粉煤灰</t>
  </si>
  <si>
    <t>需水量比</t>
  </si>
  <si>
    <t>连续供应的200t相同等级的粉煤灰为一批。</t>
  </si>
  <si>
    <t>粤建检协[2015]8号4.13.5</t>
  </si>
  <si>
    <t>烧失量</t>
  </si>
  <si>
    <t>粤建检协[2015]8号4.13.9</t>
  </si>
  <si>
    <t>三氧化硫</t>
  </si>
  <si>
    <t>粤建检协[2015]8号4.13.10</t>
  </si>
  <si>
    <t>碱含量</t>
  </si>
  <si>
    <t>粤建检协[2015]8号4.13.13</t>
  </si>
  <si>
    <t>粤建检协[2015]8号4.13.7</t>
  </si>
  <si>
    <t>游离氧化钙</t>
  </si>
  <si>
    <t>粤建检协[2015]8号4.13.12</t>
  </si>
  <si>
    <t>矿渣粉</t>
  </si>
  <si>
    <t>比表面积</t>
  </si>
  <si>
    <t>不超过200t为一批；</t>
  </si>
  <si>
    <t>粤建检协[2015]8号4.13.3</t>
  </si>
  <si>
    <t>活性指数</t>
  </si>
  <si>
    <t>粤建检协[2015]8号4.13.8</t>
  </si>
  <si>
    <t>流动度比</t>
  </si>
  <si>
    <t>粤建检协[2015]8号4.13.6</t>
  </si>
  <si>
    <t>外加剂</t>
  </si>
  <si>
    <t>减水率</t>
  </si>
  <si>
    <t>不超过 30t 为一批。</t>
  </si>
  <si>
    <t>粤建检协[2015]8号4.11.15</t>
  </si>
  <si>
    <t>泌水率比</t>
  </si>
  <si>
    <t>粤建检协[2015]8号4.11.16</t>
  </si>
  <si>
    <t>抗压强度比</t>
  </si>
  <si>
    <t>粤建检协[2015]8号4.11.10</t>
  </si>
  <si>
    <t>氯离子含量</t>
  </si>
  <si>
    <t>粤建检协[2015]8号4.11.7</t>
  </si>
  <si>
    <t>总碱量</t>
  </si>
  <si>
    <t>混凝土配合比</t>
  </si>
  <si>
    <t>配合比设计/验证</t>
  </si>
  <si>
    <t>同一混凝土配合比设计送检一次；
当水泥、外加剂或矿物掺合料等原材料品种、质量有显著变化时，或对混凝土性能有特殊要求时，应重新进行配合比设计。</t>
  </si>
  <si>
    <t>粤建检协[2015]8号4.8.9</t>
  </si>
  <si>
    <t>混凝土试块</t>
  </si>
  <si>
    <t>抗压强度</t>
  </si>
  <si>
    <t>连续浇筑同标号100m3各1组</t>
  </si>
  <si>
    <t>粤建检协[2015]8号4.8.10</t>
  </si>
  <si>
    <t>抗折强度</t>
  </si>
  <si>
    <t>粤建检协[2015]8号4.8.14</t>
  </si>
  <si>
    <t>水泥净浆试块抗压</t>
  </si>
  <si>
    <t>每工作班留置一组</t>
  </si>
  <si>
    <t>市场价</t>
  </si>
  <si>
    <t>砂浆试块</t>
  </si>
  <si>
    <t>每一班次不少于一组</t>
  </si>
  <si>
    <t>粤建检协[2015]8号4.9.10</t>
  </si>
  <si>
    <t>钢筋原材（抗震）</t>
  </si>
  <si>
    <t>屈服强度、抗拉强度、断后伸长率、弯曲</t>
  </si>
  <si>
    <t>同一牌号、同一炉灌号、同一规格为验收批，重量不大于60吨。</t>
  </si>
  <si>
    <t>粤建检协[2015]8号4.16.1</t>
  </si>
  <si>
    <t>重量偏差</t>
  </si>
  <si>
    <t>粤建检协[2015]8号4.16.2</t>
  </si>
  <si>
    <t>强屈比、超强比</t>
  </si>
  <si>
    <t>粤建检协[2015]8号4.16.4</t>
  </si>
  <si>
    <t>最大力总伸长率</t>
  </si>
  <si>
    <t>粤建检协[2015]8号4.16.3</t>
  </si>
  <si>
    <t>反向弯曲</t>
  </si>
  <si>
    <t>粤建检协[2015]8号4.16.6</t>
  </si>
  <si>
    <t>钢筋原材（非抗震）</t>
  </si>
  <si>
    <t>钢筋焊接</t>
  </si>
  <si>
    <t>抗拉强度</t>
  </si>
  <si>
    <t>同一牌号、同直径300个为一批。</t>
  </si>
  <si>
    <t>粤建检协[2015]8号4.17.1</t>
  </si>
  <si>
    <t>机械连接</t>
  </si>
  <si>
    <t>同一牌号、同直径500个/批</t>
  </si>
  <si>
    <t>粤建检协[2015]8号4.18.1</t>
  </si>
  <si>
    <t>残余变形</t>
  </si>
  <si>
    <t>粤建检协[2015]8号4.18.4</t>
  </si>
  <si>
    <t>钢管圆管</t>
  </si>
  <si>
    <t>每批按同一牌号、同一炉号、同一规格和同一热处理组成。</t>
  </si>
  <si>
    <t>粤建检协[2015]8号4.25.3</t>
  </si>
  <si>
    <t>钢材原材</t>
  </si>
  <si>
    <t>拉伸、弯曲</t>
  </si>
  <si>
    <t>同一牌号、同一炉号、同一质量等级、同一品种、同一规格、同一热处理为验收批，重量不大于60吨</t>
  </si>
  <si>
    <t>普通螺栓</t>
  </si>
  <si>
    <t>拉力试验</t>
  </si>
  <si>
    <t>按不同材料进场批次，每种规格每批次抽1组</t>
  </si>
  <si>
    <t>剪切试验</t>
  </si>
  <si>
    <t>粤建检协[2015]8号4.20.7</t>
  </si>
  <si>
    <t>土工格栅</t>
  </si>
  <si>
    <t>抗拉强度/断裂强力</t>
  </si>
  <si>
    <t>10000㎡为一批</t>
  </si>
  <si>
    <t>粤建检协[2015]8号10.18.8</t>
  </si>
  <si>
    <t>标称伸长率/断后伸长率</t>
  </si>
  <si>
    <t>粤建检协[2015]8号10.18.9</t>
  </si>
  <si>
    <t>土工布</t>
  </si>
  <si>
    <t>厚度</t>
  </si>
  <si>
    <t>粤建检协[2015]8号10.18.2</t>
  </si>
  <si>
    <t>单位面积质量偏差</t>
  </si>
  <si>
    <t>粤建检协[2015]8号10.18.1</t>
  </si>
  <si>
    <t>垂直渗透系数</t>
  </si>
  <si>
    <t>粤建检协[2015]8号10.18.6</t>
  </si>
  <si>
    <t>断裂强力</t>
  </si>
  <si>
    <t>纵、横向标称强度对应伸长率</t>
  </si>
  <si>
    <t>粤建检协[2015]8号10.18.19</t>
  </si>
  <si>
    <t>土工材料</t>
  </si>
  <si>
    <t>击实试验</t>
  </si>
  <si>
    <t>按相同土质为同一批次，每批取一组</t>
  </si>
  <si>
    <t>粤建检协[2015]8号10.11.1</t>
  </si>
  <si>
    <t>改性沥青</t>
  </si>
  <si>
    <t>针入度</t>
  </si>
  <si>
    <t>每车或每50t检测一次</t>
  </si>
  <si>
    <t>粤建检协[2015]8号10.9.2</t>
  </si>
  <si>
    <t>针入度指数</t>
  </si>
  <si>
    <t>粤建检协[2015]8号10.9.24</t>
  </si>
  <si>
    <t>延度</t>
  </si>
  <si>
    <t>粤建检协[2015]8号10.9.3</t>
  </si>
  <si>
    <t>软化点</t>
  </si>
  <si>
    <t>粤建检协[2015]8号10.9.4</t>
  </si>
  <si>
    <t>运动粘度</t>
  </si>
  <si>
    <t>粤建检协[2015]8号10.9.15</t>
  </si>
  <si>
    <t>闪点</t>
  </si>
  <si>
    <t>粤建检协[2015]8号10.9.10</t>
  </si>
  <si>
    <t>溶解度</t>
  </si>
  <si>
    <t>粤建检协[2015]8号10.9.8</t>
  </si>
  <si>
    <t>弹性恢复</t>
  </si>
  <si>
    <t>粤建检协[2015]8号10.9.18</t>
  </si>
  <si>
    <t>贮存稳定性</t>
  </si>
  <si>
    <t>粤建检协[2015]8号10.9.17</t>
  </si>
  <si>
    <t>TFOT后（质量变化、残留针入度比、残留延度）</t>
  </si>
  <si>
    <t>粤建检协[2015]8号10.9.6</t>
  </si>
  <si>
    <t>石油沥青</t>
  </si>
  <si>
    <t>同一厂家的同一品种、同一类型的进厂材料应至少抽取一组样品进行复验</t>
  </si>
  <si>
    <t>动力粘度</t>
  </si>
  <si>
    <t>粤建检协[2015]8号10.9.14</t>
  </si>
  <si>
    <t>蜡含量</t>
  </si>
  <si>
    <t>粤建检协[2015]8号10.9.5</t>
  </si>
  <si>
    <t>密度</t>
  </si>
  <si>
    <t>粤建检协[2015]8号10.9.1</t>
  </si>
  <si>
    <t>乳化沥青</t>
  </si>
  <si>
    <t>恩格拉粘度</t>
  </si>
  <si>
    <t>每车或每100t检测一次</t>
  </si>
  <si>
    <t>粤建检协[2015]8号10.9.22</t>
  </si>
  <si>
    <t>储存稳定度</t>
  </si>
  <si>
    <t>筛上残余物</t>
  </si>
  <si>
    <t>粤建检协[2015]8号10.9.20</t>
  </si>
  <si>
    <t>与粗集料的粘附性</t>
  </si>
  <si>
    <t>粤建检协[2015]8号10.9.7</t>
  </si>
  <si>
    <t>蒸发残留物（针入度、延度、溶解度、残留分含量）</t>
  </si>
  <si>
    <t>粤建检协[2015]8号10.9.19</t>
  </si>
  <si>
    <t>粗集料</t>
  </si>
  <si>
    <t>压碎值</t>
  </si>
  <si>
    <t>以400m3或600吨为一验收批</t>
  </si>
  <si>
    <t>筛分</t>
  </si>
  <si>
    <t>洛杉矶磨耗损失</t>
  </si>
  <si>
    <t>粤建检协[2015]8号4.5.17</t>
  </si>
  <si>
    <t>表观相对密度</t>
  </si>
  <si>
    <t>吸水率</t>
  </si>
  <si>
    <t>粤建检协[2015]8号4.5.7</t>
  </si>
  <si>
    <t>软石含量</t>
  </si>
  <si>
    <t>粤建检协[2015]8号4.5.20</t>
  </si>
  <si>
    <t>磨光值</t>
  </si>
  <si>
    <t>粤建检协[2015]8号4.5.18</t>
  </si>
  <si>
    <t>沥青粘附性</t>
  </si>
  <si>
    <t>水洗法＜0.075mm颗粒含量</t>
  </si>
  <si>
    <t>细集料</t>
  </si>
  <si>
    <t>粤建检协[2015]8号4.4.10</t>
  </si>
  <si>
    <t>砂当量</t>
  </si>
  <si>
    <t>粤建检协[2015]8号4.4.21</t>
  </si>
  <si>
    <t>亚甲蓝值</t>
  </si>
  <si>
    <t>粤建检协[2015]8号4.4.18</t>
  </si>
  <si>
    <t>凌角性（流动时间）</t>
  </si>
  <si>
    <t>粤建检协[2015]8号4.4.23</t>
  </si>
  <si>
    <t>矿粉</t>
  </si>
  <si>
    <t>粤建检协[2015]8号10.8.2</t>
  </si>
  <si>
    <t>含水量</t>
  </si>
  <si>
    <t>粤建检协[2015]8号10.8.6</t>
  </si>
  <si>
    <t>粤建检协[2015]8号10.8.1</t>
  </si>
  <si>
    <t>亲水系数</t>
  </si>
  <si>
    <t>粤建检协[2015]8号10.8.3</t>
  </si>
  <si>
    <t>塑性指数</t>
  </si>
  <si>
    <t>粤建检协[2015]8号10.8.4</t>
  </si>
  <si>
    <t>加热安定性</t>
  </si>
  <si>
    <t>粤建检协[2015]8号10.8.5</t>
  </si>
  <si>
    <t>沥青混合料配合比设计</t>
  </si>
  <si>
    <t>配合比设计</t>
  </si>
  <si>
    <t>按不同材料进厂批次，每种规格每批次抽1组</t>
  </si>
  <si>
    <t>粤建检协[2015]8号10.10.1</t>
  </si>
  <si>
    <t>沥青混合料</t>
  </si>
  <si>
    <t>马歇尔密度、沥青用量及矿料级配检验</t>
  </si>
  <si>
    <t>粤建检协[2015]8号10.10.3</t>
  </si>
  <si>
    <t>稳定度、流值</t>
  </si>
  <si>
    <t>粤建检协[2015]8号10.10.4</t>
  </si>
  <si>
    <t>车辙试验</t>
  </si>
  <si>
    <t>粤建检协[2015]8号10.10.8</t>
  </si>
  <si>
    <t>透水混凝土</t>
  </si>
  <si>
    <t>透水系数</t>
  </si>
  <si>
    <t>同一配比，同一强度等级各检测1组</t>
  </si>
  <si>
    <t>弯拉强度</t>
  </si>
  <si>
    <t>透水路面砖</t>
  </si>
  <si>
    <t>粤建检协[2015]8号10.13.3</t>
  </si>
  <si>
    <t>粤建检协[2015]8号10.13.4</t>
  </si>
  <si>
    <t>防滑性</t>
  </si>
  <si>
    <t>耐磨性</t>
  </si>
  <si>
    <t>砌墙砖</t>
  </si>
  <si>
    <t>10万块为一批</t>
  </si>
  <si>
    <t>粤建检协[2015]8号4.26.4</t>
  </si>
  <si>
    <t>井盖/箅子</t>
  </si>
  <si>
    <t>承载能力</t>
  </si>
  <si>
    <t>500套为1批</t>
  </si>
  <si>
    <t>粤建检协[2015]8号10.16.1</t>
  </si>
  <si>
    <t>粤建检协[2015]8号10.16.2</t>
  </si>
  <si>
    <t>防坠网</t>
  </si>
  <si>
    <t>粤建检协[2015]8号7.14.1</t>
  </si>
  <si>
    <t>橡胶止水带</t>
  </si>
  <si>
    <t>拉伸强度、拉断伸长率</t>
  </si>
  <si>
    <t>同标记的膨胀橡胶产量为一批</t>
  </si>
  <si>
    <t>粤建检协[2015]8号4.41.2</t>
  </si>
  <si>
    <t>硬度</t>
  </si>
  <si>
    <t>粤建检协[2015]8号4.41.1</t>
  </si>
  <si>
    <t>钢筋混凝土排水管</t>
  </si>
  <si>
    <t>裂缝荷载</t>
  </si>
  <si>
    <t>组批规则详见标准GB/T 11836-2009中的8.2.2条</t>
  </si>
  <si>
    <t>粤建检协[2015]8号10.19.9</t>
  </si>
  <si>
    <t>破坏荷载</t>
  </si>
  <si>
    <t>粤建检协[2015]8号10.19.5</t>
  </si>
  <si>
    <t>预制混凝土检查井</t>
  </si>
  <si>
    <t>承载力试验</t>
  </si>
  <si>
    <t>外观质量</t>
  </si>
  <si>
    <t>粤建检协[2015]8号10.19.3</t>
  </si>
  <si>
    <t>尺寸偏差</t>
  </si>
  <si>
    <t>粤建检协[2015]8号10.19.4</t>
  </si>
  <si>
    <t>保护层厚度</t>
  </si>
  <si>
    <t>粤建检协[2015]8号10.19.2</t>
  </si>
  <si>
    <t>聚乙烯排水管</t>
  </si>
  <si>
    <t>环刚度</t>
  </si>
  <si>
    <t>不超过60t为一批</t>
  </si>
  <si>
    <t>粤建检协[2015]8号4.43.9</t>
  </si>
  <si>
    <t>环柔性</t>
  </si>
  <si>
    <t>粤建检协[2015]8号4.43.10</t>
  </si>
  <si>
    <t>烘箱试验</t>
  </si>
  <si>
    <t>粤建检协[2015]8号4.43.12</t>
  </si>
  <si>
    <t>冲击性能</t>
  </si>
  <si>
    <t>粤建检协[2015]8号4.43.6</t>
  </si>
  <si>
    <t>玻璃纤维增强树脂材料</t>
  </si>
  <si>
    <t>拉伸强度</t>
  </si>
  <si>
    <t>弯曲强度</t>
  </si>
  <si>
    <t>弯曲弹性模量</t>
  </si>
  <si>
    <t>PVC-U排水管材</t>
  </si>
  <si>
    <t>外观</t>
  </si>
  <si>
    <t>不超过50t为一批。</t>
  </si>
  <si>
    <t>粤建检协[2015]8号4.43.1</t>
  </si>
  <si>
    <t>平均外径</t>
  </si>
  <si>
    <t>粤建检协[2015]8号4.43.2</t>
  </si>
  <si>
    <t>拉伸屈服应力</t>
  </si>
  <si>
    <t>粤建检协[2015]8号4.43.3</t>
  </si>
  <si>
    <t>维卡软化温度</t>
  </si>
  <si>
    <t>粤建检协[2015]8号4.43.4</t>
  </si>
  <si>
    <t>落锤冲击</t>
  </si>
  <si>
    <t>纵向回缩率</t>
  </si>
  <si>
    <t>粤建检协[2015]8号4.43.8</t>
  </si>
  <si>
    <t>断裂伸长率</t>
  </si>
  <si>
    <t>镀锌钢管</t>
  </si>
  <si>
    <t>镀锌层表面质量</t>
  </si>
  <si>
    <t>批次数量：外径不大于219.1mm，每个班次生产的钢管；外径大于219.1mm但不大于406.4mm，200根；外径大于406.4mm，100根</t>
  </si>
  <si>
    <t>粤建检协[2015]8号4.25.1</t>
  </si>
  <si>
    <t>镀锌层的附着力</t>
  </si>
  <si>
    <t>粤建检协[2015]8号4.25.9</t>
  </si>
  <si>
    <t>镀锌层均匀性</t>
  </si>
  <si>
    <t>粤建检协[2015]8号4.25.8</t>
  </si>
  <si>
    <t>力学性能</t>
  </si>
  <si>
    <t>电力管/通信管</t>
  </si>
  <si>
    <t>同一工艺、型号规格1200根为一批或两个月内生产总数不足1200根，但不少于150根时可作为一批。</t>
  </si>
  <si>
    <t>粤建检协[2015]8号4.47.1</t>
  </si>
  <si>
    <t>粤建检协[2015]8号4.47.4</t>
  </si>
  <si>
    <t>压扁试验</t>
  </si>
  <si>
    <t>粤建检协[2015]8号4.47.5</t>
  </si>
  <si>
    <t>粤建检协[2015]8号4.47.3</t>
  </si>
  <si>
    <t>电线电缆</t>
  </si>
  <si>
    <t>结构尺寸检查(绝缘厚度、外径）</t>
  </si>
  <si>
    <t>按一次进货同类型、同一厂家、型号、规格、批号的产品为一批。</t>
  </si>
  <si>
    <t>芯</t>
  </si>
  <si>
    <t>粤建检协[2015]8号4.55.2</t>
  </si>
  <si>
    <t>导体检查（导体种类、导体直流电阻）</t>
  </si>
  <si>
    <t>粤建检协[2015]8号4.55.6</t>
  </si>
  <si>
    <t>电压试验</t>
  </si>
  <si>
    <t>粤建检协[2015]8号4.55.8</t>
  </si>
  <si>
    <t>绝缘电阻</t>
  </si>
  <si>
    <t>粤建检协[2015]8号4.55.7</t>
  </si>
  <si>
    <t>热延伸试验</t>
  </si>
  <si>
    <t>粤建检协[2015]8号4.55.5</t>
  </si>
  <si>
    <t>绝缘层老化前机械性能</t>
  </si>
  <si>
    <t>粤建检协[2015]8号4.55.3</t>
  </si>
  <si>
    <t>标线涂料</t>
  </si>
  <si>
    <t>同一厂家、规格型号为一批</t>
  </si>
  <si>
    <t>涂膜外观</t>
  </si>
  <si>
    <t>不粘胎干燥时间</t>
  </si>
  <si>
    <t>色度性能</t>
  </si>
  <si>
    <t>耐水性</t>
  </si>
  <si>
    <t>耐碱性</t>
  </si>
  <si>
    <t>反光膜</t>
  </si>
  <si>
    <t>抗拉荷载</t>
  </si>
  <si>
    <t>逆反射系数</t>
  </si>
  <si>
    <t>附着性能</t>
  </si>
  <si>
    <t>铝合金标志底板</t>
  </si>
  <si>
    <t>粤建检协[2015]8号4.29.2</t>
  </si>
  <si>
    <t>合计（元）</t>
  </si>
  <si>
    <t>佛山市高明区富湾大田工业区排水防涝设施建设项目</t>
  </si>
  <si>
    <t>工程部位</t>
  </si>
  <si>
    <t>分项工程部位</t>
  </si>
  <si>
    <t>检测项目</t>
  </si>
  <si>
    <t>检测频率</t>
  </si>
  <si>
    <t>参照规范</t>
  </si>
  <si>
    <t>检测数量</t>
  </si>
  <si>
    <t>综合单价</t>
  </si>
  <si>
    <t>小计（元）</t>
  </si>
  <si>
    <t>收费依据</t>
  </si>
  <si>
    <t>雨水工程</t>
  </si>
  <si>
    <t>雨水箱涵素混凝土桩</t>
  </si>
  <si>
    <t>低应变</t>
  </si>
  <si>
    <t>根</t>
  </si>
  <si>
    <t>不少于总桩数的10%，且不少于10根（结构物基础）</t>
  </si>
  <si>
    <t xml:space="preserve">《建筑地基基础检测规范》DBJ/T 15-60-2019
</t>
  </si>
  <si>
    <t>粤建检协〔2015〕8号第1.3.1</t>
  </si>
  <si>
    <t>钻芯</t>
  </si>
  <si>
    <t>不少于总桩数的0.5%且不少于3根</t>
  </si>
  <si>
    <t>400/米</t>
  </si>
  <si>
    <t>按平均桩长11米预估</t>
  </si>
  <si>
    <t>复合地基静载</t>
  </si>
  <si>
    <t>点</t>
  </si>
  <si>
    <t>总桩数的0.5%-1%，且不少于3点</t>
  </si>
  <si>
    <t>雨水箱涵高压旋喷桩桩</t>
  </si>
  <si>
    <t>280/米</t>
  </si>
  <si>
    <t>单桩承载力</t>
  </si>
  <si>
    <t>总桩数的1%，且不少于3点</t>
  </si>
  <si>
    <t>顶管井</t>
  </si>
  <si>
    <t>JFW15止水帷幕搅拌桩</t>
  </si>
  <si>
    <t>《建筑地基基础检测规范》DBJ/T 15-60-2019</t>
  </si>
  <si>
    <t>直径500，90根，桩长11米</t>
  </si>
  <si>
    <t>JFW15高压旋喷桩</t>
  </si>
  <si>
    <t>直径500，39根，按桩长11米预估</t>
  </si>
  <si>
    <t>JFW6软基处理</t>
  </si>
  <si>
    <t>总桩数的1%，且不少于3点；总桩数少于50根时，不少于2点</t>
  </si>
  <si>
    <t>直径500，33根，桩长7米</t>
  </si>
  <si>
    <t>280元/米</t>
  </si>
  <si>
    <t>JFW6止水帷幕搅拌桩</t>
  </si>
  <si>
    <t>直径500，72根，桩长11米</t>
  </si>
  <si>
    <t>JFW6高压旋喷桩</t>
  </si>
  <si>
    <t>直径500，54根，桩长预估13米</t>
  </si>
  <si>
    <t>JFW19止水帷幕搅拌桩</t>
  </si>
  <si>
    <t>直径500，72根，桩长预估11米</t>
  </si>
  <si>
    <t>JFW19高压旋喷桩</t>
  </si>
  <si>
    <t>直径500，54根，桩长预估11米</t>
  </si>
  <si>
    <t>JFW19软基处理搅拌桩</t>
  </si>
  <si>
    <t>直径500，33根，桩长预估7米</t>
  </si>
  <si>
    <t>佛山市高明区富湾大田工业区排水防涝设施建设项目勘察设计检测清单</t>
  </si>
  <si>
    <t>路名</t>
  </si>
  <si>
    <t>工序名称</t>
  </si>
  <si>
    <t>工程数量</t>
  </si>
  <si>
    <t>道路工程</t>
  </si>
  <si>
    <t>路基</t>
  </si>
  <si>
    <t>压实度</t>
  </si>
  <si>
    <r>
      <rPr>
        <sz val="10"/>
        <rFont val="宋体"/>
        <charset val="134"/>
      </rPr>
      <t>每层每1000m</t>
    </r>
    <r>
      <rPr>
        <vertAlign val="superscript"/>
        <sz val="10"/>
        <rFont val="宋体"/>
        <charset val="134"/>
      </rPr>
      <t>2</t>
    </r>
    <r>
      <rPr>
        <sz val="10"/>
        <rFont val="宋体"/>
        <charset val="134"/>
      </rPr>
      <t>测3点</t>
    </r>
  </si>
  <si>
    <r>
      <rPr>
        <sz val="10"/>
        <rFont val="宋体"/>
        <charset val="134"/>
      </rPr>
      <t>约10000m</t>
    </r>
    <r>
      <rPr>
        <vertAlign val="superscript"/>
        <sz val="10"/>
        <rFont val="宋体"/>
        <charset val="134"/>
      </rPr>
      <t>2</t>
    </r>
    <r>
      <rPr>
        <sz val="10"/>
        <rFont val="宋体"/>
        <charset val="134"/>
      </rPr>
      <t>，预估回填3层</t>
    </r>
  </si>
  <si>
    <t>粤建检协〔2015〕8号第10.1.4</t>
  </si>
  <si>
    <t>路基顶层</t>
  </si>
  <si>
    <t>弯沉</t>
  </si>
  <si>
    <t>每车道每20m测1点</t>
  </si>
  <si>
    <t>1000m，2车道</t>
  </si>
  <si>
    <t>粤建检协〔2015〕8号第10.1.5</t>
  </si>
  <si>
    <t>中粒式沥青砼AC-20C</t>
  </si>
  <si>
    <r>
      <rPr>
        <sz val="10"/>
        <rFont val="宋体"/>
        <charset val="134"/>
      </rPr>
      <t>每层每1000m</t>
    </r>
    <r>
      <rPr>
        <vertAlign val="superscript"/>
        <sz val="10"/>
        <rFont val="宋体"/>
        <charset val="134"/>
      </rPr>
      <t>2</t>
    </r>
    <r>
      <rPr>
        <sz val="10"/>
        <rFont val="宋体"/>
        <charset val="134"/>
      </rPr>
      <t>测1点</t>
    </r>
  </si>
  <si>
    <r>
      <rPr>
        <sz val="10"/>
        <rFont val="宋体"/>
        <charset val="134"/>
      </rPr>
      <t>10000m</t>
    </r>
    <r>
      <rPr>
        <vertAlign val="superscript"/>
        <sz val="10"/>
        <rFont val="宋体"/>
        <charset val="134"/>
      </rPr>
      <t>2</t>
    </r>
  </si>
  <si>
    <t>粤建检协〔2015〕8号第10.1.6</t>
  </si>
  <si>
    <t>细粒式改性沥青砼AC-13C</t>
  </si>
  <si>
    <t>构造深度</t>
  </si>
  <si>
    <t>每200m测1点</t>
  </si>
  <si>
    <t>粤检协[2015]8号文，10.1.7</t>
  </si>
  <si>
    <t>摩擦系数</t>
  </si>
  <si>
    <t>粤检协[2015]8号文，10.1.8</t>
  </si>
  <si>
    <t>渗水系数</t>
  </si>
  <si>
    <t>粤检协[2015]8号文，10.1.9</t>
  </si>
  <si>
    <t>平整度</t>
  </si>
  <si>
    <t>处</t>
  </si>
  <si>
    <t>采用3米直尺，每20m测1处</t>
  </si>
  <si>
    <t>粤检协[2015]8号文，10.1.3</t>
  </si>
  <si>
    <t>交通工程</t>
  </si>
  <si>
    <t>标线</t>
  </si>
  <si>
    <t>道路前中后各取3个测试段，每个测试段测3处，每处测6点</t>
  </si>
  <si>
    <t>54处</t>
  </si>
  <si>
    <t>粤建检协〔2015〕8号第10.6.4</t>
  </si>
  <si>
    <t>道路前中后各取3个测试段，每个测试段测3处，每处测9点</t>
  </si>
  <si>
    <t>81处</t>
  </si>
  <si>
    <t>粤建检协〔2015〕8号第10.6.3</t>
  </si>
  <si>
    <t>雨水管道</t>
  </si>
  <si>
    <r>
      <rPr>
        <sz val="10"/>
        <rFont val="宋体"/>
        <charset val="134"/>
      </rPr>
      <t>每层每侧每1000m</t>
    </r>
    <r>
      <rPr>
        <vertAlign val="superscript"/>
        <sz val="10"/>
        <rFont val="宋体"/>
        <charset val="134"/>
      </rPr>
      <t>2</t>
    </r>
    <r>
      <rPr>
        <sz val="10"/>
        <rFont val="宋体"/>
        <charset val="134"/>
      </rPr>
      <t>测3点</t>
    </r>
  </si>
  <si>
    <r>
      <rPr>
        <sz val="10"/>
        <rFont val="宋体"/>
        <charset val="134"/>
      </rPr>
      <t>约10000m</t>
    </r>
    <r>
      <rPr>
        <vertAlign val="superscript"/>
        <sz val="10"/>
        <rFont val="宋体"/>
        <charset val="134"/>
      </rPr>
      <t>2</t>
    </r>
    <r>
      <rPr>
        <sz val="10"/>
        <rFont val="宋体"/>
        <charset val="134"/>
      </rPr>
      <t>，管底1层，管侧2层，管顶2层</t>
    </r>
  </si>
  <si>
    <t>污水管道</t>
  </si>
  <si>
    <t>佛山市高明区富湾大田工业区排水防涝设施建设项目第三方监测报价清单</t>
  </si>
  <si>
    <t>污水管网部分</t>
  </si>
  <si>
    <t>单体名称</t>
  </si>
  <si>
    <t>监测项目</t>
  </si>
  <si>
    <t>监测数量</t>
  </si>
  <si>
    <t>监测次数</t>
  </si>
  <si>
    <r>
      <rPr>
        <sz val="10.5"/>
        <rFont val="Calibri"/>
        <charset val="134"/>
      </rPr>
      <t> </t>
    </r>
    <r>
      <rPr>
        <sz val="8"/>
        <rFont val="宋体"/>
        <charset val="134"/>
      </rPr>
      <t>单价（元）</t>
    </r>
  </si>
  <si>
    <t>合价</t>
  </si>
  <si>
    <t>（元）</t>
  </si>
  <si>
    <t>高富一路GFW1~GFW10</t>
  </si>
  <si>
    <r>
      <rPr>
        <sz val="8"/>
        <rFont val="微软雅黑"/>
        <charset val="134"/>
      </rPr>
      <t>（</t>
    </r>
    <r>
      <rPr>
        <sz val="8"/>
        <rFont val="Calibri"/>
        <charset val="134"/>
      </rPr>
      <t>1</t>
    </r>
    <r>
      <rPr>
        <sz val="8"/>
        <rFont val="宋体"/>
        <charset val="134"/>
      </rPr>
      <t>）围护结构顶部位移监测点</t>
    </r>
  </si>
  <si>
    <t>水平位移、沉降观测点埋设费</t>
  </si>
  <si>
    <t>/</t>
  </si>
  <si>
    <t>粤建协[2015]8号，3.1.3-①</t>
  </si>
  <si>
    <t>水平位移观测点监测费</t>
  </si>
  <si>
    <r>
      <rPr>
        <sz val="8"/>
        <rFont val="宋体"/>
        <charset val="134"/>
      </rPr>
      <t>点</t>
    </r>
    <r>
      <rPr>
        <sz val="8"/>
        <rFont val="Calibri"/>
        <charset val="134"/>
      </rPr>
      <t>·</t>
    </r>
    <r>
      <rPr>
        <sz val="8"/>
        <rFont val="宋体"/>
        <charset val="134"/>
      </rPr>
      <t>次</t>
    </r>
  </si>
  <si>
    <t>粤建协[2015]8号，3.1.3-④，二等单向简单</t>
  </si>
  <si>
    <t>沉降观测点监测费</t>
  </si>
  <si>
    <t>粤建协[2015]8号，3.1.1-③，二等单向简单</t>
  </si>
  <si>
    <r>
      <rPr>
        <sz val="8"/>
        <rFont val="宋体"/>
        <charset val="134"/>
      </rPr>
      <t>（</t>
    </r>
    <r>
      <rPr>
        <sz val="8"/>
        <rFont val="Calibri"/>
        <charset val="134"/>
      </rPr>
      <t>3</t>
    </r>
    <r>
      <rPr>
        <sz val="8"/>
        <rFont val="宋体"/>
        <charset val="134"/>
      </rPr>
      <t>）周边地表竖向位移监测点</t>
    </r>
  </si>
  <si>
    <t>沉降观测点埋设费</t>
  </si>
  <si>
    <t>粤建协[2015]8号，3.1.1-①</t>
  </si>
  <si>
    <r>
      <rPr>
        <sz val="8"/>
        <rFont val="微软雅黑"/>
        <charset val="134"/>
      </rPr>
      <t>（5）技术服务费</t>
    </r>
    <r>
      <rPr>
        <sz val="8"/>
        <rFont val="Calibri"/>
        <charset val="134"/>
      </rPr>
      <t>=</t>
    </r>
    <r>
      <rPr>
        <sz val="8"/>
        <rFont val="微软雅黑"/>
        <charset val="134"/>
      </rPr>
      <t>监测费</t>
    </r>
    <r>
      <rPr>
        <sz val="8"/>
        <rFont val="Calibri"/>
        <charset val="134"/>
      </rPr>
      <t>*0.22</t>
    </r>
    <r>
      <rPr>
        <sz val="8"/>
        <rFont val="微软雅黑"/>
        <charset val="134"/>
      </rPr>
      <t>（除地下水位及深层水平位移）</t>
    </r>
  </si>
  <si>
    <t>（6）小计</t>
  </si>
  <si>
    <t>华富路HFW1~HFW3、HFW16~HFW17</t>
  </si>
  <si>
    <t>（2）周边地表竖向位移监测点</t>
  </si>
  <si>
    <t>（5）技术服务费=监测费*0.22（除地下水位及深层水平位移）</t>
  </si>
  <si>
    <t>东诚路DCW13-1~DCW13-3</t>
  </si>
  <si>
    <t>荷富路(富湾湖段)HFW1~HFW2</t>
  </si>
  <si>
    <t>（2）周边建筑物沉降监测点</t>
  </si>
  <si>
    <t>金富雅苑JFW6~JFW19段污水顶管沉井(5M)</t>
  </si>
  <si>
    <r>
      <rPr>
        <sz val="8"/>
        <rFont val="宋体"/>
        <charset val="134"/>
      </rPr>
      <t>（</t>
    </r>
    <r>
      <rPr>
        <sz val="8"/>
        <rFont val="Calibri"/>
        <charset val="134"/>
      </rPr>
      <t>2</t>
    </r>
    <r>
      <rPr>
        <sz val="8"/>
        <rFont val="宋体"/>
        <charset val="134"/>
      </rPr>
      <t>）深层水平位移监测点</t>
    </r>
  </si>
  <si>
    <t>测斜管埋设费</t>
  </si>
  <si>
    <t>m</t>
  </si>
  <si>
    <t>粤建协[2015]8号，3.1.5-①，每孔按8米计算</t>
  </si>
  <si>
    <t>监测费</t>
  </si>
  <si>
    <t>粤建协[2015]8号，3.1.5-③</t>
  </si>
  <si>
    <r>
      <rPr>
        <sz val="8"/>
        <rFont val="宋体"/>
        <charset val="134"/>
      </rPr>
      <t>（</t>
    </r>
    <r>
      <rPr>
        <sz val="8"/>
        <rFont val="Calibri"/>
        <charset val="134"/>
      </rPr>
      <t>4</t>
    </r>
    <r>
      <rPr>
        <sz val="8"/>
        <rFont val="宋体"/>
        <charset val="134"/>
      </rPr>
      <t>）地下水位监测点</t>
    </r>
  </si>
  <si>
    <t>水位管埋设费</t>
  </si>
  <si>
    <t>粤建协[2015]8号，3.1.10-①，每孔按8米计算</t>
  </si>
  <si>
    <t>清孔费</t>
  </si>
  <si>
    <t>孔</t>
  </si>
  <si>
    <t>粤建协[2015]8号，3.1.10-②</t>
  </si>
  <si>
    <t>粤建协[2015]8号，3.1.10-③</t>
  </si>
  <si>
    <t>（5）周边建筑物沉降监测点</t>
  </si>
  <si>
    <r>
      <rPr>
        <sz val="8"/>
        <color rgb="FF000000"/>
        <rFont val="Calibri"/>
        <charset val="134"/>
      </rPr>
      <t>点·</t>
    </r>
    <r>
      <rPr>
        <sz val="8"/>
        <color rgb="FF000000"/>
        <rFont val="宋体"/>
        <charset val="134"/>
      </rPr>
      <t>次</t>
    </r>
  </si>
  <si>
    <t>（6）周边管线变形监测点</t>
  </si>
  <si>
    <t>个</t>
  </si>
  <si>
    <r>
      <rPr>
        <sz val="8"/>
        <rFont val="微软雅黑"/>
        <charset val="134"/>
      </rPr>
      <t>（7）技术服务费</t>
    </r>
    <r>
      <rPr>
        <sz val="8"/>
        <rFont val="Calibri"/>
        <charset val="134"/>
      </rPr>
      <t>=</t>
    </r>
    <r>
      <rPr>
        <sz val="8"/>
        <rFont val="微软雅黑"/>
        <charset val="134"/>
      </rPr>
      <t>监测费</t>
    </r>
    <r>
      <rPr>
        <sz val="8"/>
        <rFont val="Calibri"/>
        <charset val="134"/>
      </rPr>
      <t>*0.22</t>
    </r>
    <r>
      <rPr>
        <sz val="8"/>
        <rFont val="微软雅黑"/>
        <charset val="134"/>
      </rPr>
      <t>（除地下水位及深层水平位移）</t>
    </r>
  </si>
  <si>
    <t>（8）小计</t>
  </si>
  <si>
    <t>污水管网部分合计</t>
  </si>
  <si>
    <t>雨水管网部分</t>
  </si>
  <si>
    <t>东诚路DCY4~DCY45</t>
  </si>
  <si>
    <r>
      <rPr>
        <sz val="8"/>
        <rFont val="微软雅黑"/>
        <charset val="134"/>
      </rPr>
      <t>（</t>
    </r>
    <r>
      <rPr>
        <sz val="8"/>
        <rFont val="Calibri"/>
        <charset val="134"/>
      </rPr>
      <t>6</t>
    </r>
    <r>
      <rPr>
        <sz val="8"/>
        <rFont val="微软雅黑"/>
        <charset val="134"/>
      </rPr>
      <t>）技术服务费</t>
    </r>
    <r>
      <rPr>
        <sz val="8"/>
        <rFont val="Calibri"/>
        <charset val="134"/>
      </rPr>
      <t>=</t>
    </r>
    <r>
      <rPr>
        <sz val="8"/>
        <rFont val="微软雅黑"/>
        <charset val="134"/>
      </rPr>
      <t>监测费</t>
    </r>
    <r>
      <rPr>
        <sz val="8"/>
        <rFont val="Calibri"/>
        <charset val="134"/>
      </rPr>
      <t>*0.22</t>
    </r>
    <r>
      <rPr>
        <sz val="8"/>
        <rFont val="微软雅黑"/>
        <charset val="134"/>
      </rPr>
      <t>（除地下水位及深层水平位移）</t>
    </r>
  </si>
  <si>
    <r>
      <rPr>
        <sz val="8"/>
        <rFont val="宋体"/>
        <charset val="134"/>
      </rPr>
      <t>（</t>
    </r>
    <r>
      <rPr>
        <sz val="8"/>
        <rFont val="Calibri"/>
        <charset val="134"/>
      </rPr>
      <t>7</t>
    </r>
    <r>
      <rPr>
        <sz val="8"/>
        <rFont val="宋体"/>
        <charset val="134"/>
      </rPr>
      <t>）小计</t>
    </r>
  </si>
  <si>
    <t>华富路HFY11~HFY45</t>
  </si>
  <si>
    <t>E匝道外明渠开挖深度超过3m</t>
  </si>
  <si>
    <t>粤建协[2015]8号，3.1.10-①，每孔按5米计算</t>
  </si>
  <si>
    <t>（5）桥墩沉降观测</t>
  </si>
  <si>
    <t>（6）桥墩水平位移观测点</t>
  </si>
  <si>
    <t>水平位移观测点埋设费</t>
  </si>
  <si>
    <t>荷富路(富湾湖段)HFY5~HFY9，HFY14~HFY16</t>
  </si>
  <si>
    <t>荷富路(富湾湖段)HFY9~HFY10段</t>
  </si>
  <si>
    <t>（3）周边管线沉降监测点</t>
  </si>
  <si>
    <t>（4）技术服务费=监测费*0.22（除地下水位及深层水平位移）</t>
  </si>
  <si>
    <t>（5）小计</t>
  </si>
  <si>
    <t>荷富路(富湾湖段)HFY10沉井)+58顶管段</t>
  </si>
  <si>
    <t>粤建协[2015]8号，3.1.5-①，每孔按5米计算</t>
  </si>
  <si>
    <r>
      <rPr>
        <sz val="8"/>
        <color rgb="FF000000"/>
        <rFont val="宋体"/>
        <charset val="134"/>
      </rPr>
      <t>（</t>
    </r>
    <r>
      <rPr>
        <sz val="8"/>
        <color rgb="FF000000"/>
        <rFont val="Calibri"/>
        <charset val="134"/>
      </rPr>
      <t>5</t>
    </r>
    <r>
      <rPr>
        <sz val="8"/>
        <color rgb="FF000000"/>
        <rFont val="宋体"/>
        <charset val="134"/>
      </rPr>
      <t>）周边管线沉降监测点</t>
    </r>
  </si>
  <si>
    <t>华富路HFY45~HFY49雨水箱涵基坑开挖深度均超过5米，采用15米钢板桩支护开挖,E匝道下方明渠基坑开挖深度超过5米，采用钢板桩支护开挖(5m)。</t>
  </si>
  <si>
    <r>
      <rPr>
        <sz val="8"/>
        <color rgb="FF000000"/>
        <rFont val="微软雅黑"/>
        <charset val="134"/>
      </rPr>
      <t>（</t>
    </r>
    <r>
      <rPr>
        <sz val="8"/>
        <color rgb="FF000000"/>
        <rFont val="Calibri"/>
        <charset val="134"/>
      </rPr>
      <t>1</t>
    </r>
    <r>
      <rPr>
        <sz val="8"/>
        <color rgb="FF000000"/>
        <rFont val="宋体"/>
        <charset val="134"/>
      </rPr>
      <t>）围护结构顶部位移监测点</t>
    </r>
  </si>
  <si>
    <r>
      <rPr>
        <sz val="8"/>
        <color rgb="FF000000"/>
        <rFont val="Calibri"/>
        <charset val="134"/>
      </rPr>
      <t>（2</t>
    </r>
    <r>
      <rPr>
        <sz val="8"/>
        <color rgb="FF000000"/>
        <rFont val="宋体"/>
        <charset val="134"/>
      </rPr>
      <t>）深层水平位移监测点</t>
    </r>
  </si>
  <si>
    <r>
      <rPr>
        <sz val="8"/>
        <color rgb="FF000000"/>
        <rFont val="宋体"/>
        <charset val="134"/>
      </rPr>
      <t>（</t>
    </r>
    <r>
      <rPr>
        <sz val="8"/>
        <color rgb="FF000000"/>
        <rFont val="Calibri"/>
        <charset val="134"/>
      </rPr>
      <t>3</t>
    </r>
    <r>
      <rPr>
        <sz val="8"/>
        <color rgb="FF000000"/>
        <rFont val="宋体"/>
        <charset val="134"/>
      </rPr>
      <t>）周边地表竖向位移监测点</t>
    </r>
  </si>
  <si>
    <r>
      <rPr>
        <sz val="8"/>
        <color rgb="FF000000"/>
        <rFont val="宋体"/>
        <charset val="134"/>
      </rPr>
      <t>（</t>
    </r>
    <r>
      <rPr>
        <sz val="8"/>
        <color rgb="FF000000"/>
        <rFont val="Calibri"/>
        <charset val="134"/>
      </rPr>
      <t>4</t>
    </r>
    <r>
      <rPr>
        <sz val="8"/>
        <color rgb="FF000000"/>
        <rFont val="宋体"/>
        <charset val="134"/>
      </rPr>
      <t>）地下水位监测点</t>
    </r>
  </si>
  <si>
    <r>
      <rPr>
        <sz val="8"/>
        <color rgb="FF000000"/>
        <rFont val="微软雅黑"/>
        <charset val="134"/>
      </rPr>
      <t>（</t>
    </r>
    <r>
      <rPr>
        <sz val="8"/>
        <color rgb="FF000000"/>
        <rFont val="Calibri"/>
        <charset val="134"/>
      </rPr>
      <t>5</t>
    </r>
    <r>
      <rPr>
        <sz val="8"/>
        <color rgb="FF000000"/>
        <rFont val="宋体"/>
        <charset val="134"/>
      </rPr>
      <t>）桥墩倾斜观测</t>
    </r>
  </si>
  <si>
    <t>测点埋设费</t>
  </si>
  <si>
    <t>粤建协[2015]8号，3.1.4-②</t>
  </si>
  <si>
    <t>粤建协[2015]8号，3.1.4-③，≤60m简单</t>
  </si>
  <si>
    <t>（6）桥墩沉降观测</t>
  </si>
  <si>
    <t>（7）桥墩水平位移观测点</t>
  </si>
  <si>
    <t>（8）周边管线沉降监测点</t>
  </si>
  <si>
    <t>（9）技术服务费=监测费*0.22（除地下水位及深层水平位移）</t>
  </si>
  <si>
    <t>（10）小计</t>
  </si>
  <si>
    <t>雨水管网部分合计</t>
  </si>
  <si>
    <t>总合计</t>
  </si>
  <si>
    <t>说明：</t>
  </si>
  <si>
    <t>1、收费标准按《广东省房屋建筑和市政工程工程质量安全检测收费指导价》（粤建协[2015]8号）计取。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</si>
</sst>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53">
    <font>
      <sz val="11"/>
      <color theme="1"/>
      <name val="宋体"/>
      <charset val="134"/>
      <scheme val="minor"/>
    </font>
    <font>
      <sz val="11"/>
      <name val="宋体"/>
      <charset val="134"/>
      <scheme val="minor"/>
    </font>
    <font>
      <sz val="20"/>
      <name val="宋体"/>
      <charset val="134"/>
      <scheme val="minor"/>
    </font>
    <font>
      <sz val="8"/>
      <name val="宋体"/>
      <charset val="134"/>
    </font>
    <font>
      <sz val="8"/>
      <name val="Calibri"/>
      <charset val="134"/>
    </font>
    <font>
      <sz val="10.5"/>
      <name val="Calibri"/>
      <charset val="134"/>
    </font>
    <font>
      <sz val="8"/>
      <name val="微软雅黑"/>
      <charset val="134"/>
    </font>
    <font>
      <sz val="8"/>
      <color rgb="FF000000"/>
      <name val="Calibri"/>
      <charset val="134"/>
    </font>
    <font>
      <sz val="8"/>
      <color rgb="FF000000"/>
      <name val="宋体"/>
      <charset val="134"/>
    </font>
    <font>
      <b/>
      <sz val="8"/>
      <name val="Calibri"/>
      <charset val="134"/>
    </font>
    <font>
      <b/>
      <sz val="14"/>
      <name val="宋体"/>
      <charset val="134"/>
    </font>
    <font>
      <sz val="20"/>
      <name val="宋体"/>
      <charset val="134"/>
    </font>
    <font>
      <sz val="20"/>
      <name val="Calibri"/>
      <charset val="134"/>
    </font>
    <font>
      <sz val="10"/>
      <name val="宋体"/>
      <charset val="134"/>
    </font>
    <font>
      <sz val="10"/>
      <color rgb="FF000000"/>
      <name val="宋体"/>
      <charset val="134"/>
    </font>
    <font>
      <b/>
      <sz val="10"/>
      <name val="Calibri"/>
      <charset val="134"/>
    </font>
    <font>
      <sz val="8"/>
      <color rgb="FF000000"/>
      <name val="微软雅黑"/>
      <charset val="134"/>
    </font>
    <font>
      <b/>
      <sz val="10"/>
      <name val="宋体"/>
      <charset val="134"/>
    </font>
    <font>
      <b/>
      <sz val="20"/>
      <name val="宋体"/>
      <charset val="134"/>
    </font>
    <font>
      <b/>
      <sz val="20"/>
      <name val="Calibri"/>
      <charset val="134"/>
    </font>
    <font>
      <sz val="12"/>
      <name val="宋体"/>
      <charset val="134"/>
    </font>
    <font>
      <sz val="11"/>
      <name val="宋体"/>
      <charset val="134"/>
    </font>
    <font>
      <b/>
      <sz val="9"/>
      <name val="宋体"/>
      <charset val="134"/>
    </font>
    <font>
      <b/>
      <sz val="11"/>
      <name val="宋体"/>
      <charset val="134"/>
      <scheme val="minor"/>
    </font>
    <font>
      <sz val="10"/>
      <name val="SimSun"/>
      <charset val="134"/>
    </font>
    <font>
      <sz val="10"/>
      <name val="宋体"/>
      <charset val="134"/>
      <scheme val="minor"/>
    </font>
    <font>
      <sz val="11"/>
      <name val="SimSun"/>
      <charset val="134"/>
    </font>
    <font>
      <sz val="10"/>
      <name val="微软雅黑"/>
      <charset val="134"/>
    </font>
    <font>
      <b/>
      <sz val="18"/>
      <name val="宋体"/>
      <charset val="134"/>
      <scheme val="minor"/>
    </font>
    <font>
      <b/>
      <sz val="10"/>
      <name val="微软雅黑"/>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9"/>
      <name val="宋体"/>
      <charset val="134"/>
    </font>
    <font>
      <vertAlign val="super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2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3" applyNumberFormat="0" applyFill="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8" fillId="0" borderId="0" applyNumberFormat="0" applyFill="0" applyBorder="0" applyAlignment="0" applyProtection="0">
      <alignment vertical="center"/>
    </xf>
    <xf numFmtId="0" fontId="39" fillId="3" borderId="25" applyNumberFormat="0" applyAlignment="0" applyProtection="0">
      <alignment vertical="center"/>
    </xf>
    <xf numFmtId="0" fontId="40" fillId="4" borderId="26" applyNumberFormat="0" applyAlignment="0" applyProtection="0">
      <alignment vertical="center"/>
    </xf>
    <xf numFmtId="0" fontId="41" fillId="4" borderId="25" applyNumberFormat="0" applyAlignment="0" applyProtection="0">
      <alignment vertical="center"/>
    </xf>
    <xf numFmtId="0" fontId="42" fillId="5" borderId="27" applyNumberFormat="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20" fillId="0" borderId="0">
      <alignment vertical="center"/>
    </xf>
    <xf numFmtId="0" fontId="50" fillId="0" borderId="0"/>
    <xf numFmtId="0" fontId="51" fillId="0" borderId="0">
      <alignment vertical="center"/>
    </xf>
  </cellStyleXfs>
  <cellXfs count="140">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1" fillId="0" borderId="2" xfId="0" applyFont="1" applyFill="1" applyBorder="1">
      <alignment vertical="center"/>
    </xf>
    <xf numFmtId="0" fontId="13"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 fillId="0" borderId="6" xfId="0" applyFont="1" applyFill="1" applyBorder="1">
      <alignment vertical="center"/>
    </xf>
    <xf numFmtId="0" fontId="12"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0" fillId="0" borderId="2" xfId="0" applyFill="1" applyBorder="1">
      <alignment vertical="center"/>
    </xf>
    <xf numFmtId="0" fontId="19" fillId="0" borderId="11" xfId="0" applyFont="1" applyFill="1" applyBorder="1" applyAlignment="1">
      <alignment horizontal="center" vertical="center" wrapText="1"/>
    </xf>
    <xf numFmtId="0" fontId="13" fillId="0" borderId="13" xfId="0" applyFont="1" applyFill="1" applyBorder="1" applyAlignment="1">
      <alignment horizontal="left" vertical="center" wrapText="1"/>
    </xf>
    <xf numFmtId="0" fontId="13" fillId="0" borderId="0" xfId="0" applyFont="1" applyAlignment="1">
      <alignment horizontal="center" vertical="center"/>
    </xf>
    <xf numFmtId="0" fontId="17" fillId="0" borderId="0" xfId="0" applyFont="1" applyAlignment="1">
      <alignment horizontal="center" vertical="center"/>
    </xf>
    <xf numFmtId="0" fontId="1" fillId="0" borderId="0" xfId="0" applyFont="1">
      <alignment vertical="center"/>
    </xf>
    <xf numFmtId="0" fontId="20" fillId="0" borderId="3" xfId="51" applyFont="1" applyBorder="1" applyAlignment="1">
      <alignment horizontal="center" vertical="center" wrapText="1"/>
    </xf>
    <xf numFmtId="0" fontId="20" fillId="0" borderId="4" xfId="51" applyFont="1" applyBorder="1" applyAlignment="1">
      <alignment horizontal="center" vertical="center"/>
    </xf>
    <xf numFmtId="0" fontId="17" fillId="0" borderId="2" xfId="51" applyFont="1" applyBorder="1" applyAlignment="1">
      <alignment horizontal="center" vertical="center" wrapText="1"/>
    </xf>
    <xf numFmtId="0" fontId="13" fillId="0" borderId="2" xfId="51" applyFont="1" applyBorder="1" applyAlignment="1">
      <alignment horizontal="center" vertical="center" wrapText="1"/>
    </xf>
    <xf numFmtId="0" fontId="17" fillId="0" borderId="7" xfId="51" applyFont="1" applyBorder="1" applyAlignment="1">
      <alignment horizontal="center" vertical="center" wrapText="1"/>
    </xf>
    <xf numFmtId="0" fontId="13" fillId="0" borderId="7" xfId="51" applyFont="1" applyBorder="1" applyAlignment="1">
      <alignment horizontal="center" vertical="center" wrapText="1"/>
    </xf>
    <xf numFmtId="0" fontId="13" fillId="0" borderId="6" xfId="51" applyFont="1" applyBorder="1" applyAlignment="1">
      <alignment horizontal="center" vertical="center" wrapText="1"/>
    </xf>
    <xf numFmtId="0" fontId="13" fillId="0" borderId="8" xfId="51" applyFont="1" applyBorder="1" applyAlignment="1">
      <alignment horizontal="center" vertical="center" wrapText="1"/>
    </xf>
    <xf numFmtId="0" fontId="21" fillId="0" borderId="2" xfId="0" applyFont="1" applyBorder="1" applyAlignment="1">
      <alignment horizontal="center" vertical="center" wrapText="1"/>
    </xf>
    <xf numFmtId="0" fontId="13" fillId="0" borderId="3" xfId="51" applyFont="1" applyBorder="1" applyAlignment="1">
      <alignment horizontal="center" vertical="center" wrapText="1"/>
    </xf>
    <xf numFmtId="0" fontId="17" fillId="0" borderId="3" xfId="51" applyFont="1" applyBorder="1" applyAlignment="1">
      <alignment horizontal="center" vertical="center" wrapText="1"/>
    </xf>
    <xf numFmtId="0" fontId="17" fillId="0" borderId="4" xfId="51" applyFont="1" applyBorder="1" applyAlignment="1">
      <alignment horizontal="center" vertical="center" wrapText="1"/>
    </xf>
    <xf numFmtId="0" fontId="20" fillId="0" borderId="5" xfId="51" applyFont="1" applyBorder="1" applyAlignment="1">
      <alignment horizontal="center" vertical="center"/>
    </xf>
    <xf numFmtId="176"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76" fontId="13" fillId="0" borderId="2" xfId="0" applyNumberFormat="1" applyFont="1" applyBorder="1" applyAlignment="1">
      <alignment horizontal="center" vertical="center" wrapText="1"/>
    </xf>
    <xf numFmtId="176" fontId="13" fillId="0" borderId="2" xfId="51" applyNumberFormat="1" applyFont="1" applyBorder="1" applyAlignment="1">
      <alignment horizontal="center" vertical="center" wrapText="1"/>
    </xf>
    <xf numFmtId="0" fontId="17" fillId="0" borderId="5" xfId="51" applyFont="1" applyBorder="1" applyAlignment="1">
      <alignment horizontal="center" vertical="center" wrapText="1"/>
    </xf>
    <xf numFmtId="177" fontId="22" fillId="0" borderId="2" xfId="0" applyNumberFormat="1" applyFont="1" applyBorder="1" applyAlignment="1">
      <alignment horizontal="center" vertical="center" wrapText="1"/>
    </xf>
    <xf numFmtId="0" fontId="17" fillId="0" borderId="2" xfId="51" applyFont="1" applyBorder="1" applyAlignment="1">
      <alignment vertical="center" wrapText="1"/>
    </xf>
    <xf numFmtId="0" fontId="1" fillId="0" borderId="0" xfId="0" applyFont="1" applyAlignment="1">
      <alignment horizontal="center" vertical="center"/>
    </xf>
    <xf numFmtId="0" fontId="23" fillId="0" borderId="0" xfId="0" applyFont="1" applyAlignment="1">
      <alignment horizontal="center" vertical="center"/>
    </xf>
    <xf numFmtId="0" fontId="17" fillId="0" borderId="14" xfId="51" applyFont="1" applyBorder="1" applyAlignment="1">
      <alignment horizontal="center" vertical="center" wrapText="1"/>
    </xf>
    <xf numFmtId="0" fontId="24" fillId="0" borderId="14" xfId="51" applyFont="1" applyBorder="1" applyAlignment="1">
      <alignment horizontal="center" vertical="center" wrapText="1"/>
    </xf>
    <xf numFmtId="0" fontId="24" fillId="0" borderId="15" xfId="51" applyFont="1" applyBorder="1" applyAlignment="1">
      <alignment horizontal="center" vertical="center" wrapText="1"/>
    </xf>
    <xf numFmtId="0" fontId="25" fillId="0" borderId="14" xfId="0" applyFont="1" applyBorder="1" applyAlignment="1">
      <alignment horizontal="center" vertical="center" wrapText="1"/>
    </xf>
    <xf numFmtId="0" fontId="24" fillId="0" borderId="14" xfId="0" applyFont="1" applyBorder="1" applyAlignment="1">
      <alignment horizontal="center" vertical="center" wrapText="1"/>
    </xf>
    <xf numFmtId="0" fontId="26" fillId="0" borderId="14" xfId="0" applyFont="1" applyBorder="1" applyAlignment="1">
      <alignment horizontal="center" vertical="center"/>
    </xf>
    <xf numFmtId="0" fontId="1" fillId="0" borderId="16" xfId="0" applyFont="1" applyBorder="1">
      <alignment vertical="center"/>
    </xf>
    <xf numFmtId="0" fontId="25"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6" fillId="0" borderId="15" xfId="0" applyFont="1" applyBorder="1" applyAlignment="1">
      <alignment horizontal="center" vertical="center"/>
    </xf>
    <xf numFmtId="0" fontId="24" fillId="0" borderId="15" xfId="0" applyFont="1" applyBorder="1" applyAlignment="1">
      <alignment horizontal="center" vertical="center"/>
    </xf>
    <xf numFmtId="0" fontId="24" fillId="0" borderId="14" xfId="0" applyFont="1" applyBorder="1" applyAlignment="1">
      <alignment horizontal="center" vertical="center"/>
    </xf>
    <xf numFmtId="0" fontId="1" fillId="0" borderId="14" xfId="0" applyFont="1" applyBorder="1">
      <alignment vertical="center"/>
    </xf>
    <xf numFmtId="0" fontId="24" fillId="0" borderId="17" xfId="0" applyFont="1" applyBorder="1" applyAlignment="1">
      <alignment horizontal="center" vertical="center"/>
    </xf>
    <xf numFmtId="0" fontId="1" fillId="0" borderId="18" xfId="0" applyFont="1" applyBorder="1">
      <alignment vertical="center"/>
    </xf>
    <xf numFmtId="0" fontId="26" fillId="0" borderId="0" xfId="0" applyFont="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178" fontId="17" fillId="0" borderId="14" xfId="0" applyNumberFormat="1" applyFont="1" applyBorder="1" applyAlignment="1">
      <alignment horizontal="center" vertical="center" wrapText="1"/>
    </xf>
    <xf numFmtId="0" fontId="17" fillId="0" borderId="14" xfId="0" applyFont="1" applyBorder="1" applyAlignment="1">
      <alignment horizontal="center" vertical="center" wrapText="1"/>
    </xf>
    <xf numFmtId="178" fontId="25" fillId="0" borderId="14" xfId="0" applyNumberFormat="1" applyFont="1" applyBorder="1" applyAlignment="1">
      <alignment horizontal="center" vertical="center" wrapText="1"/>
    </xf>
    <xf numFmtId="0" fontId="26" fillId="0" borderId="0" xfId="0" applyFont="1" applyAlignment="1">
      <alignment vertical="center" wrapText="1"/>
    </xf>
    <xf numFmtId="178" fontId="25" fillId="0" borderId="15" xfId="0" applyNumberFormat="1" applyFont="1" applyBorder="1" applyAlignment="1">
      <alignment horizontal="center" vertical="center" wrapText="1"/>
    </xf>
    <xf numFmtId="0" fontId="0" fillId="0" borderId="0" xfId="0" applyAlignment="1">
      <alignment horizontal="center" vertical="center"/>
    </xf>
    <xf numFmtId="0" fontId="27" fillId="0" borderId="0" xfId="49" applyFont="1" applyAlignment="1">
      <alignment horizontal="center" vertical="center"/>
    </xf>
    <xf numFmtId="0" fontId="13" fillId="0" borderId="0" xfId="0" applyFont="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29" fillId="0" borderId="2" xfId="49" applyFont="1" applyBorder="1" applyAlignment="1">
      <alignment horizontal="center" vertical="center" wrapText="1"/>
    </xf>
    <xf numFmtId="177" fontId="29" fillId="0" borderId="2" xfId="49" applyNumberFormat="1" applyFont="1" applyBorder="1" applyAlignment="1">
      <alignment horizontal="center" vertical="center" wrapText="1"/>
    </xf>
    <xf numFmtId="0" fontId="13" fillId="0" borderId="6" xfId="49" applyFont="1" applyBorder="1" applyAlignment="1">
      <alignment horizontal="center" vertical="center" wrapText="1"/>
    </xf>
    <xf numFmtId="0" fontId="13" fillId="0" borderId="9" xfId="49" applyFont="1" applyBorder="1" applyAlignment="1">
      <alignment horizontal="center" vertical="center" wrapText="1"/>
    </xf>
    <xf numFmtId="0" fontId="13" fillId="0" borderId="2" xfId="49" applyFont="1" applyBorder="1" applyAlignment="1">
      <alignment horizontal="center" vertical="center"/>
    </xf>
    <xf numFmtId="0" fontId="13" fillId="0" borderId="2" xfId="49" applyFont="1" applyBorder="1" applyAlignment="1">
      <alignment horizontal="center" vertical="center" wrapText="1"/>
    </xf>
    <xf numFmtId="176" fontId="13" fillId="0" borderId="2" xfId="49" applyNumberFormat="1" applyFont="1" applyBorder="1" applyAlignment="1">
      <alignment horizontal="center" vertical="center" wrapText="1"/>
    </xf>
    <xf numFmtId="0" fontId="13" fillId="0" borderId="19" xfId="49" applyFont="1" applyBorder="1" applyAlignment="1">
      <alignment horizontal="center" vertical="center" wrapText="1"/>
    </xf>
    <xf numFmtId="0" fontId="13" fillId="0" borderId="7" xfId="49" applyFont="1" applyBorder="1" applyAlignment="1">
      <alignment horizontal="center" vertical="center" wrapText="1"/>
    </xf>
    <xf numFmtId="177" fontId="13" fillId="0" borderId="2" xfId="49"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0" xfId="0" applyFont="1" applyBorder="1" applyAlignment="1">
      <alignment horizontal="center" vertical="center" wrapText="1"/>
    </xf>
    <xf numFmtId="0" fontId="27" fillId="0" borderId="0" xfId="49" applyFont="1" applyAlignment="1">
      <alignment horizontal="center" vertical="center" wrapText="1"/>
    </xf>
    <xf numFmtId="49" fontId="13" fillId="0" borderId="20"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177" fontId="13" fillId="0" borderId="6" xfId="49" applyNumberFormat="1" applyFont="1" applyBorder="1" applyAlignment="1">
      <alignment horizontal="center" vertical="center" wrapText="1"/>
    </xf>
    <xf numFmtId="0" fontId="13" fillId="0" borderId="8" xfId="49" applyFont="1" applyBorder="1" applyAlignment="1">
      <alignment horizontal="center" vertical="center" wrapText="1"/>
    </xf>
    <xf numFmtId="176" fontId="13" fillId="0" borderId="8" xfId="0" applyNumberFormat="1" applyFont="1" applyBorder="1" applyAlignment="1">
      <alignment horizontal="center" vertical="center" wrapText="1"/>
    </xf>
    <xf numFmtId="177" fontId="13" fillId="0" borderId="8" xfId="49"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21" xfId="0" applyFont="1" applyBorder="1" applyAlignment="1">
      <alignment horizontal="center" vertical="center" wrapText="1"/>
    </xf>
    <xf numFmtId="0" fontId="25" fillId="0" borderId="2" xfId="0" applyFont="1" applyBorder="1" applyAlignment="1">
      <alignment horizontal="center" vertical="center" wrapText="1"/>
    </xf>
    <xf numFmtId="0" fontId="29" fillId="0" borderId="3" xfId="49" applyFont="1" applyBorder="1" applyAlignment="1">
      <alignment horizontal="center" vertical="center" wrapText="1"/>
    </xf>
    <xf numFmtId="0" fontId="29" fillId="0" borderId="4" xfId="49" applyFont="1" applyBorder="1" applyAlignment="1">
      <alignment horizontal="center" vertical="center" wrapText="1"/>
    </xf>
    <xf numFmtId="0" fontId="29" fillId="0" borderId="5" xfId="49" applyFont="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0" fillId="0" borderId="2" xfId="0" applyBorder="1" applyAlignment="1">
      <alignment horizontal="center" vertical="center"/>
    </xf>
    <xf numFmtId="0" fontId="21" fillId="0" borderId="2" xfId="0" applyFont="1" applyBorder="1" applyAlignment="1">
      <alignment horizontal="center" vertical="center"/>
    </xf>
    <xf numFmtId="0" fontId="1" fillId="0" borderId="2" xfId="0" applyFont="1" applyBorder="1" applyAlignment="1">
      <alignment horizontal="center" vertical="center"/>
    </xf>
    <xf numFmtId="0" fontId="30"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_Sheet1"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tabSelected="1" zoomScale="130" zoomScaleNormal="130" workbookViewId="0">
      <selection activeCell="F8" sqref="F8"/>
    </sheetView>
  </sheetViews>
  <sheetFormatPr defaultColWidth="9" defaultRowHeight="48" customHeight="1" outlineLevelRow="6" outlineLevelCol="5"/>
  <cols>
    <col min="2" max="2" width="15" customWidth="1"/>
    <col min="3" max="3" width="20.6666666666667" customWidth="1"/>
  </cols>
  <sheetData>
    <row r="1" customHeight="1" spans="1:3">
      <c r="A1" s="136" t="s">
        <v>0</v>
      </c>
      <c r="B1" s="136" t="s">
        <v>1</v>
      </c>
      <c r="C1" s="136" t="s">
        <v>2</v>
      </c>
    </row>
    <row r="2" customHeight="1" spans="1:5">
      <c r="A2" s="136">
        <v>1</v>
      </c>
      <c r="B2" s="136" t="s">
        <v>3</v>
      </c>
      <c r="C2" s="136">
        <f>建筑材料!G177</f>
        <v>399380</v>
      </c>
      <c r="E2" s="99"/>
    </row>
    <row r="3" customHeight="1" spans="1:6">
      <c r="A3" s="136">
        <v>2</v>
      </c>
      <c r="B3" s="136" t="s">
        <v>4</v>
      </c>
      <c r="C3" s="136">
        <f>地基基础!J19</f>
        <v>576500</v>
      </c>
      <c r="E3" s="99"/>
      <c r="F3" s="99"/>
    </row>
    <row r="4" customHeight="1" spans="1:5">
      <c r="A4" s="136">
        <v>3</v>
      </c>
      <c r="B4" s="136" t="s">
        <v>5</v>
      </c>
      <c r="C4" s="136">
        <f>市政道路!K19</f>
        <v>108230</v>
      </c>
      <c r="E4" s="99"/>
    </row>
    <row r="5" customHeight="1" spans="1:3">
      <c r="A5" s="136">
        <v>4</v>
      </c>
      <c r="B5" s="136" t="s">
        <v>6</v>
      </c>
      <c r="C5" s="136">
        <f>监测!I133</f>
        <v>757046.96</v>
      </c>
    </row>
    <row r="6" customHeight="1" spans="1:3">
      <c r="A6" s="136">
        <v>5</v>
      </c>
      <c r="B6" s="137" t="s">
        <v>7</v>
      </c>
      <c r="C6" s="138">
        <f>SUM(C2:C5)</f>
        <v>1841156.96</v>
      </c>
    </row>
    <row r="7" customHeight="1" spans="1:3">
      <c r="A7" s="139" t="s">
        <v>8</v>
      </c>
      <c r="B7" s="139"/>
      <c r="C7" s="139"/>
    </row>
  </sheetData>
  <mergeCells count="1">
    <mergeCell ref="A7:C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177"/>
  <sheetViews>
    <sheetView workbookViewId="0">
      <pane ySplit="2" topLeftCell="A158" activePane="bottomLeft" state="frozen"/>
      <selection/>
      <selection pane="bottomLeft" activeCell="K166" sqref="K166"/>
    </sheetView>
  </sheetViews>
  <sheetFormatPr defaultColWidth="9" defaultRowHeight="27" customHeight="1"/>
  <cols>
    <col min="1" max="1" width="4.44166666666667" style="53" customWidth="1"/>
    <col min="2" max="2" width="15.4416666666667" style="53" customWidth="1"/>
    <col min="3" max="3" width="19.775" style="53" customWidth="1"/>
    <col min="4" max="4" width="26.3333333333333" style="53" customWidth="1"/>
    <col min="5" max="5" width="5.55833333333333" style="53" customWidth="1"/>
    <col min="6" max="6" width="8.10833333333333" style="53" customWidth="1"/>
    <col min="7" max="7" width="9.55833333333333" style="53" customWidth="1"/>
    <col min="8" max="8" width="11.8833333333333" style="53" customWidth="1"/>
    <col min="9" max="9" width="18.3333333333333" style="53" customWidth="1"/>
    <col min="10" max="10" width="14.775" style="53" customWidth="1"/>
    <col min="11" max="11" width="29.775" style="53" customWidth="1"/>
    <col min="12" max="12" width="36.1083333333333" style="53" customWidth="1"/>
    <col min="13" max="26" width="8.44166666666667" style="53"/>
    <col min="27" max="16384" width="9" style="53"/>
  </cols>
  <sheetData>
    <row r="1" ht="42" customHeight="1" spans="1:10">
      <c r="A1" s="102" t="s">
        <v>9</v>
      </c>
      <c r="B1" s="103"/>
      <c r="C1" s="103"/>
      <c r="D1" s="103"/>
      <c r="E1" s="103"/>
      <c r="F1" s="103"/>
      <c r="G1" s="103"/>
      <c r="H1" s="103"/>
      <c r="I1" s="103"/>
      <c r="J1" s="103"/>
    </row>
    <row r="2" s="100" customFormat="1" ht="33" customHeight="1" spans="1:10">
      <c r="A2" s="104" t="s">
        <v>0</v>
      </c>
      <c r="B2" s="104" t="s">
        <v>10</v>
      </c>
      <c r="C2" s="104" t="s">
        <v>11</v>
      </c>
      <c r="D2" s="104" t="s">
        <v>12</v>
      </c>
      <c r="E2" s="104" t="s">
        <v>13</v>
      </c>
      <c r="F2" s="104" t="s">
        <v>14</v>
      </c>
      <c r="G2" s="105" t="s">
        <v>15</v>
      </c>
      <c r="H2" s="105" t="s">
        <v>16</v>
      </c>
      <c r="I2" s="104" t="s">
        <v>17</v>
      </c>
      <c r="J2" s="104" t="s">
        <v>18</v>
      </c>
    </row>
    <row r="3" s="100" customFormat="1" ht="24" spans="1:10">
      <c r="A3" s="106">
        <f t="shared" ref="A3:A62" si="0">ROW()-2</f>
        <v>1</v>
      </c>
      <c r="B3" s="107" t="s">
        <v>19</v>
      </c>
      <c r="C3" s="108" t="s">
        <v>20</v>
      </c>
      <c r="D3" s="106" t="s">
        <v>21</v>
      </c>
      <c r="E3" s="109" t="s">
        <v>22</v>
      </c>
      <c r="F3" s="109">
        <v>15</v>
      </c>
      <c r="G3" s="110">
        <v>400</v>
      </c>
      <c r="H3" s="110">
        <f t="shared" ref="H3:H62" si="1">F3*G3</f>
        <v>6000</v>
      </c>
      <c r="I3" s="109" t="s">
        <v>23</v>
      </c>
      <c r="J3" s="104"/>
    </row>
    <row r="4" s="100" customFormat="1" ht="24" spans="1:10">
      <c r="A4" s="106">
        <f t="shared" si="0"/>
        <v>2</v>
      </c>
      <c r="B4" s="111"/>
      <c r="C4" s="108" t="s">
        <v>24</v>
      </c>
      <c r="D4" s="112"/>
      <c r="E4" s="109" t="s">
        <v>22</v>
      </c>
      <c r="F4" s="109">
        <v>15</v>
      </c>
      <c r="G4" s="110">
        <v>100</v>
      </c>
      <c r="H4" s="110">
        <f t="shared" si="1"/>
        <v>1500</v>
      </c>
      <c r="I4" s="109" t="s">
        <v>25</v>
      </c>
      <c r="J4" s="104"/>
    </row>
    <row r="5" s="100" customFormat="1" ht="24" spans="1:10">
      <c r="A5" s="106">
        <f t="shared" si="0"/>
        <v>3</v>
      </c>
      <c r="B5" s="111"/>
      <c r="C5" s="109" t="s">
        <v>26</v>
      </c>
      <c r="D5" s="112"/>
      <c r="E5" s="109" t="s">
        <v>22</v>
      </c>
      <c r="F5" s="109">
        <v>15</v>
      </c>
      <c r="G5" s="110">
        <v>100</v>
      </c>
      <c r="H5" s="110">
        <f t="shared" si="1"/>
        <v>1500</v>
      </c>
      <c r="I5" s="109" t="s">
        <v>27</v>
      </c>
      <c r="J5" s="104"/>
    </row>
    <row r="6" s="100" customFormat="1" ht="24" spans="1:10">
      <c r="A6" s="106">
        <f t="shared" si="0"/>
        <v>4</v>
      </c>
      <c r="B6" s="111"/>
      <c r="C6" s="109" t="s">
        <v>28</v>
      </c>
      <c r="D6" s="112"/>
      <c r="E6" s="109" t="s">
        <v>22</v>
      </c>
      <c r="F6" s="109">
        <v>15</v>
      </c>
      <c r="G6" s="110">
        <v>300</v>
      </c>
      <c r="H6" s="110">
        <f t="shared" si="1"/>
        <v>4500</v>
      </c>
      <c r="I6" s="109" t="s">
        <v>29</v>
      </c>
      <c r="J6" s="104"/>
    </row>
    <row r="7" s="100" customFormat="1" ht="24" customHeight="1" spans="1:10">
      <c r="A7" s="106">
        <f t="shared" si="0"/>
        <v>5</v>
      </c>
      <c r="B7" s="107" t="s">
        <v>30</v>
      </c>
      <c r="C7" s="109" t="s">
        <v>31</v>
      </c>
      <c r="D7" s="106" t="s">
        <v>32</v>
      </c>
      <c r="E7" s="109" t="s">
        <v>22</v>
      </c>
      <c r="F7" s="109">
        <v>6</v>
      </c>
      <c r="G7" s="110">
        <v>100</v>
      </c>
      <c r="H7" s="113">
        <f t="shared" si="1"/>
        <v>600</v>
      </c>
      <c r="I7" s="109" t="s">
        <v>33</v>
      </c>
      <c r="J7" s="104"/>
    </row>
    <row r="8" s="100" customFormat="1" ht="24" customHeight="1" spans="1:10">
      <c r="A8" s="106">
        <f t="shared" si="0"/>
        <v>6</v>
      </c>
      <c r="B8" s="111"/>
      <c r="C8" s="109" t="s">
        <v>34</v>
      </c>
      <c r="D8" s="112"/>
      <c r="E8" s="109" t="s">
        <v>22</v>
      </c>
      <c r="F8" s="109">
        <v>6</v>
      </c>
      <c r="G8" s="110">
        <v>200</v>
      </c>
      <c r="H8" s="113">
        <f t="shared" si="1"/>
        <v>1200</v>
      </c>
      <c r="I8" s="109" t="s">
        <v>35</v>
      </c>
      <c r="J8" s="104"/>
    </row>
    <row r="9" s="100" customFormat="1" ht="24" customHeight="1" spans="1:10">
      <c r="A9" s="106">
        <f t="shared" si="0"/>
        <v>7</v>
      </c>
      <c r="B9" s="111"/>
      <c r="C9" s="109" t="s">
        <v>36</v>
      </c>
      <c r="D9" s="112"/>
      <c r="E9" s="109" t="s">
        <v>22</v>
      </c>
      <c r="F9" s="109">
        <v>6</v>
      </c>
      <c r="G9" s="110">
        <v>150</v>
      </c>
      <c r="H9" s="113">
        <f t="shared" si="1"/>
        <v>900</v>
      </c>
      <c r="I9" s="109" t="s">
        <v>37</v>
      </c>
      <c r="J9" s="104"/>
    </row>
    <row r="10" s="100" customFormat="1" ht="24" customHeight="1" spans="1:10">
      <c r="A10" s="106">
        <f t="shared" si="0"/>
        <v>8</v>
      </c>
      <c r="B10" s="111"/>
      <c r="C10" s="109" t="s">
        <v>38</v>
      </c>
      <c r="D10" s="112"/>
      <c r="E10" s="109" t="s">
        <v>22</v>
      </c>
      <c r="F10" s="109">
        <v>6</v>
      </c>
      <c r="G10" s="110">
        <v>150</v>
      </c>
      <c r="H10" s="113">
        <f t="shared" si="1"/>
        <v>900</v>
      </c>
      <c r="I10" s="109" t="s">
        <v>39</v>
      </c>
      <c r="J10" s="104"/>
    </row>
    <row r="11" s="100" customFormat="1" ht="24" customHeight="1" spans="1:10">
      <c r="A11" s="106">
        <f t="shared" si="0"/>
        <v>9</v>
      </c>
      <c r="B11" s="111"/>
      <c r="C11" s="109" t="s">
        <v>28</v>
      </c>
      <c r="D11" s="112"/>
      <c r="E11" s="109" t="s">
        <v>22</v>
      </c>
      <c r="F11" s="109">
        <v>6</v>
      </c>
      <c r="G11" s="110">
        <v>300</v>
      </c>
      <c r="H11" s="113">
        <f t="shared" si="1"/>
        <v>1800</v>
      </c>
      <c r="I11" s="109" t="s">
        <v>40</v>
      </c>
      <c r="J11" s="104"/>
    </row>
    <row r="12" s="100" customFormat="1" ht="24" spans="1:10">
      <c r="A12" s="106">
        <f t="shared" si="0"/>
        <v>10</v>
      </c>
      <c r="B12" s="114" t="s">
        <v>41</v>
      </c>
      <c r="C12" s="115" t="s">
        <v>31</v>
      </c>
      <c r="D12" s="114" t="s">
        <v>32</v>
      </c>
      <c r="E12" s="109" t="s">
        <v>22</v>
      </c>
      <c r="F12" s="109">
        <v>6</v>
      </c>
      <c r="G12" s="110">
        <v>100</v>
      </c>
      <c r="H12" s="110">
        <f t="shared" si="1"/>
        <v>600</v>
      </c>
      <c r="I12" s="109" t="s">
        <v>42</v>
      </c>
      <c r="J12" s="104"/>
    </row>
    <row r="13" s="100" customFormat="1" ht="24" spans="1:10">
      <c r="A13" s="106">
        <f t="shared" si="0"/>
        <v>11</v>
      </c>
      <c r="B13" s="116"/>
      <c r="C13" s="115" t="s">
        <v>34</v>
      </c>
      <c r="D13" s="116"/>
      <c r="E13" s="109" t="s">
        <v>22</v>
      </c>
      <c r="F13" s="109">
        <v>6</v>
      </c>
      <c r="G13" s="110">
        <v>200</v>
      </c>
      <c r="H13" s="110">
        <f t="shared" si="1"/>
        <v>1200</v>
      </c>
      <c r="I13" s="109" t="s">
        <v>43</v>
      </c>
      <c r="J13" s="104"/>
    </row>
    <row r="14" s="100" customFormat="1" ht="24" spans="1:10">
      <c r="A14" s="106">
        <f t="shared" si="0"/>
        <v>12</v>
      </c>
      <c r="B14" s="116"/>
      <c r="C14" s="115" t="s">
        <v>36</v>
      </c>
      <c r="D14" s="116"/>
      <c r="E14" s="109" t="s">
        <v>22</v>
      </c>
      <c r="F14" s="109">
        <v>6</v>
      </c>
      <c r="G14" s="110">
        <v>150</v>
      </c>
      <c r="H14" s="110">
        <f t="shared" si="1"/>
        <v>900</v>
      </c>
      <c r="I14" s="109" t="s">
        <v>44</v>
      </c>
      <c r="J14" s="104"/>
    </row>
    <row r="15" s="100" customFormat="1" ht="24" spans="1:10">
      <c r="A15" s="106">
        <f t="shared" si="0"/>
        <v>13</v>
      </c>
      <c r="B15" s="116"/>
      <c r="C15" s="115" t="s">
        <v>38</v>
      </c>
      <c r="D15" s="116"/>
      <c r="E15" s="109" t="s">
        <v>22</v>
      </c>
      <c r="F15" s="109">
        <v>6</v>
      </c>
      <c r="G15" s="110">
        <v>150</v>
      </c>
      <c r="H15" s="110">
        <f t="shared" si="1"/>
        <v>900</v>
      </c>
      <c r="I15" s="109" t="s">
        <v>45</v>
      </c>
      <c r="J15" s="104"/>
    </row>
    <row r="16" s="100" customFormat="1" ht="24" spans="1:10">
      <c r="A16" s="106">
        <f t="shared" si="0"/>
        <v>14</v>
      </c>
      <c r="B16" s="116"/>
      <c r="C16" s="115" t="s">
        <v>46</v>
      </c>
      <c r="D16" s="116"/>
      <c r="E16" s="109" t="s">
        <v>22</v>
      </c>
      <c r="F16" s="109">
        <v>6</v>
      </c>
      <c r="G16" s="110">
        <v>800</v>
      </c>
      <c r="H16" s="110">
        <f t="shared" si="1"/>
        <v>4800</v>
      </c>
      <c r="I16" s="109" t="s">
        <v>47</v>
      </c>
      <c r="J16" s="104"/>
    </row>
    <row r="17" s="100" customFormat="1" ht="24" spans="1:10">
      <c r="A17" s="106">
        <f t="shared" si="0"/>
        <v>15</v>
      </c>
      <c r="B17" s="116"/>
      <c r="C17" s="115" t="s">
        <v>48</v>
      </c>
      <c r="D17" s="116"/>
      <c r="E17" s="109" t="s">
        <v>22</v>
      </c>
      <c r="F17" s="109">
        <v>6</v>
      </c>
      <c r="G17" s="110">
        <v>200</v>
      </c>
      <c r="H17" s="110">
        <f t="shared" si="1"/>
        <v>1200</v>
      </c>
      <c r="I17" s="109" t="s">
        <v>49</v>
      </c>
      <c r="J17" s="104"/>
    </row>
    <row r="18" s="100" customFormat="1" ht="24" spans="1:10">
      <c r="A18" s="106">
        <f t="shared" si="0"/>
        <v>16</v>
      </c>
      <c r="B18" s="116"/>
      <c r="C18" s="115" t="s">
        <v>50</v>
      </c>
      <c r="D18" s="116"/>
      <c r="E18" s="109" t="s">
        <v>22</v>
      </c>
      <c r="F18" s="109">
        <v>6</v>
      </c>
      <c r="G18" s="110">
        <v>300</v>
      </c>
      <c r="H18" s="110">
        <f t="shared" si="1"/>
        <v>1800</v>
      </c>
      <c r="I18" s="109" t="s">
        <v>51</v>
      </c>
      <c r="J18" s="104"/>
    </row>
    <row r="19" s="100" customFormat="1" ht="27.75" customHeight="1" spans="1:14">
      <c r="A19" s="106">
        <f t="shared" si="0"/>
        <v>17</v>
      </c>
      <c r="B19" s="114" t="s">
        <v>52</v>
      </c>
      <c r="C19" s="115" t="s">
        <v>53</v>
      </c>
      <c r="D19" s="114" t="s">
        <v>54</v>
      </c>
      <c r="E19" s="109" t="s">
        <v>22</v>
      </c>
      <c r="F19" s="109">
        <v>6</v>
      </c>
      <c r="G19" s="110">
        <v>200</v>
      </c>
      <c r="H19" s="110">
        <f t="shared" si="1"/>
        <v>1200</v>
      </c>
      <c r="I19" s="109" t="s">
        <v>55</v>
      </c>
      <c r="J19" s="104"/>
      <c r="M19" s="120"/>
      <c r="N19" s="120"/>
    </row>
    <row r="20" s="100" customFormat="1" ht="27.75" customHeight="1" spans="1:10">
      <c r="A20" s="106">
        <f t="shared" si="0"/>
        <v>18</v>
      </c>
      <c r="B20" s="116"/>
      <c r="C20" s="115" t="s">
        <v>56</v>
      </c>
      <c r="D20" s="116"/>
      <c r="E20" s="109" t="s">
        <v>22</v>
      </c>
      <c r="F20" s="109">
        <v>6</v>
      </c>
      <c r="G20" s="110">
        <v>300</v>
      </c>
      <c r="H20" s="110">
        <f t="shared" si="1"/>
        <v>1800</v>
      </c>
      <c r="I20" s="109" t="s">
        <v>57</v>
      </c>
      <c r="J20" s="104"/>
    </row>
    <row r="21" s="100" customFormat="1" ht="27.75" customHeight="1" spans="1:10">
      <c r="A21" s="106">
        <f t="shared" si="0"/>
        <v>19</v>
      </c>
      <c r="B21" s="116"/>
      <c r="C21" s="115" t="s">
        <v>58</v>
      </c>
      <c r="D21" s="116"/>
      <c r="E21" s="109" t="s">
        <v>22</v>
      </c>
      <c r="F21" s="109">
        <v>6</v>
      </c>
      <c r="G21" s="110">
        <v>300</v>
      </c>
      <c r="H21" s="110">
        <f t="shared" si="1"/>
        <v>1800</v>
      </c>
      <c r="I21" s="109" t="s">
        <v>59</v>
      </c>
      <c r="J21" s="104"/>
    </row>
    <row r="22" s="100" customFormat="1" ht="27.75" customHeight="1" spans="1:10">
      <c r="A22" s="106">
        <f t="shared" si="0"/>
        <v>20</v>
      </c>
      <c r="B22" s="116"/>
      <c r="C22" s="115" t="s">
        <v>60</v>
      </c>
      <c r="D22" s="116"/>
      <c r="E22" s="109" t="s">
        <v>22</v>
      </c>
      <c r="F22" s="109">
        <v>6</v>
      </c>
      <c r="G22" s="110">
        <v>300</v>
      </c>
      <c r="H22" s="110">
        <f t="shared" si="1"/>
        <v>1800</v>
      </c>
      <c r="I22" s="109" t="s">
        <v>61</v>
      </c>
      <c r="J22" s="104"/>
    </row>
    <row r="23" s="100" customFormat="1" ht="27.75" customHeight="1" spans="1:10">
      <c r="A23" s="106">
        <f t="shared" si="0"/>
        <v>21</v>
      </c>
      <c r="B23" s="116"/>
      <c r="C23" s="115" t="s">
        <v>26</v>
      </c>
      <c r="D23" s="116"/>
      <c r="E23" s="109" t="s">
        <v>22</v>
      </c>
      <c r="F23" s="109">
        <v>6</v>
      </c>
      <c r="G23" s="110">
        <v>100</v>
      </c>
      <c r="H23" s="110">
        <f t="shared" si="1"/>
        <v>600</v>
      </c>
      <c r="I23" s="109" t="s">
        <v>62</v>
      </c>
      <c r="J23" s="104"/>
    </row>
    <row r="24" s="100" customFormat="1" ht="27.75" customHeight="1" spans="1:10">
      <c r="A24" s="106">
        <f t="shared" si="0"/>
        <v>22</v>
      </c>
      <c r="B24" s="117"/>
      <c r="C24" s="115" t="s">
        <v>63</v>
      </c>
      <c r="D24" s="117"/>
      <c r="E24" s="109" t="s">
        <v>22</v>
      </c>
      <c r="F24" s="109">
        <v>6</v>
      </c>
      <c r="G24" s="110">
        <v>300</v>
      </c>
      <c r="H24" s="110">
        <f t="shared" si="1"/>
        <v>1800</v>
      </c>
      <c r="I24" s="109" t="s">
        <v>64</v>
      </c>
      <c r="J24" s="104"/>
    </row>
    <row r="25" s="100" customFormat="1" ht="27.75" customHeight="1" spans="1:10">
      <c r="A25" s="106">
        <f t="shared" si="0"/>
        <v>23</v>
      </c>
      <c r="B25" s="116" t="s">
        <v>65</v>
      </c>
      <c r="C25" s="118" t="s">
        <v>66</v>
      </c>
      <c r="D25" s="116" t="s">
        <v>67</v>
      </c>
      <c r="E25" s="109" t="s">
        <v>22</v>
      </c>
      <c r="F25" s="109">
        <v>6</v>
      </c>
      <c r="G25" s="110">
        <v>350</v>
      </c>
      <c r="H25" s="110">
        <f t="shared" si="1"/>
        <v>2100</v>
      </c>
      <c r="I25" s="109" t="s">
        <v>68</v>
      </c>
      <c r="J25" s="104"/>
    </row>
    <row r="26" s="100" customFormat="1" ht="27.75" customHeight="1" spans="1:10">
      <c r="A26" s="106">
        <f t="shared" si="0"/>
        <v>24</v>
      </c>
      <c r="B26" s="116"/>
      <c r="C26" s="118" t="s">
        <v>69</v>
      </c>
      <c r="D26" s="116"/>
      <c r="E26" s="109" t="s">
        <v>22</v>
      </c>
      <c r="F26" s="109">
        <v>6</v>
      </c>
      <c r="G26" s="110">
        <v>800</v>
      </c>
      <c r="H26" s="110">
        <f t="shared" si="1"/>
        <v>4800</v>
      </c>
      <c r="I26" s="109" t="s">
        <v>70</v>
      </c>
      <c r="J26" s="104"/>
    </row>
    <row r="27" s="100" customFormat="1" ht="27.75" customHeight="1" spans="1:10">
      <c r="A27" s="106">
        <f t="shared" si="0"/>
        <v>25</v>
      </c>
      <c r="B27" s="116"/>
      <c r="C27" s="118" t="s">
        <v>71</v>
      </c>
      <c r="D27" s="116"/>
      <c r="E27" s="109" t="s">
        <v>22</v>
      </c>
      <c r="F27" s="109">
        <v>6</v>
      </c>
      <c r="G27" s="110">
        <v>200</v>
      </c>
      <c r="H27" s="110">
        <f t="shared" si="1"/>
        <v>1200</v>
      </c>
      <c r="I27" s="109" t="s">
        <v>72</v>
      </c>
      <c r="J27" s="104"/>
    </row>
    <row r="28" s="100" customFormat="1" ht="27.75" customHeight="1" spans="1:10">
      <c r="A28" s="106">
        <f t="shared" si="0"/>
        <v>26</v>
      </c>
      <c r="B28" s="116"/>
      <c r="C28" s="118" t="s">
        <v>58</v>
      </c>
      <c r="D28" s="116"/>
      <c r="E28" s="109" t="s">
        <v>22</v>
      </c>
      <c r="F28" s="109">
        <v>6</v>
      </c>
      <c r="G28" s="110">
        <v>300</v>
      </c>
      <c r="H28" s="110">
        <f t="shared" si="1"/>
        <v>1800</v>
      </c>
      <c r="I28" s="109" t="s">
        <v>59</v>
      </c>
      <c r="J28" s="104"/>
    </row>
    <row r="29" s="100" customFormat="1" ht="27.75" customHeight="1" spans="1:10">
      <c r="A29" s="106">
        <f t="shared" si="0"/>
        <v>27</v>
      </c>
      <c r="B29" s="117"/>
      <c r="C29" s="118" t="s">
        <v>56</v>
      </c>
      <c r="D29" s="116"/>
      <c r="E29" s="109" t="s">
        <v>22</v>
      </c>
      <c r="F29" s="109">
        <v>6</v>
      </c>
      <c r="G29" s="110">
        <v>300</v>
      </c>
      <c r="H29" s="110">
        <f t="shared" si="1"/>
        <v>1800</v>
      </c>
      <c r="I29" s="109" t="s">
        <v>57</v>
      </c>
      <c r="J29" s="104"/>
    </row>
    <row r="30" s="100" customFormat="1" ht="27.75" customHeight="1" spans="1:10">
      <c r="A30" s="106">
        <f t="shared" si="0"/>
        <v>28</v>
      </c>
      <c r="B30" s="115" t="s">
        <v>73</v>
      </c>
      <c r="C30" s="118" t="s">
        <v>74</v>
      </c>
      <c r="D30" s="114" t="s">
        <v>75</v>
      </c>
      <c r="E30" s="109" t="s">
        <v>22</v>
      </c>
      <c r="F30" s="109">
        <v>6</v>
      </c>
      <c r="G30" s="110">
        <v>200</v>
      </c>
      <c r="H30" s="110">
        <f t="shared" si="1"/>
        <v>1200</v>
      </c>
      <c r="I30" s="109" t="s">
        <v>76</v>
      </c>
      <c r="J30" s="104"/>
    </row>
    <row r="31" s="100" customFormat="1" ht="27.75" customHeight="1" spans="1:10">
      <c r="A31" s="106">
        <f t="shared" si="0"/>
        <v>29</v>
      </c>
      <c r="B31" s="115"/>
      <c r="C31" s="118" t="s">
        <v>77</v>
      </c>
      <c r="D31" s="116"/>
      <c r="E31" s="109" t="s">
        <v>22</v>
      </c>
      <c r="F31" s="109">
        <v>6</v>
      </c>
      <c r="G31" s="110">
        <v>600</v>
      </c>
      <c r="H31" s="110">
        <f t="shared" si="1"/>
        <v>3600</v>
      </c>
      <c r="I31" s="109" t="s">
        <v>78</v>
      </c>
      <c r="J31" s="104"/>
    </row>
    <row r="32" s="100" customFormat="1" ht="27.75" customHeight="1" spans="1:10">
      <c r="A32" s="106">
        <f t="shared" si="0"/>
        <v>30</v>
      </c>
      <c r="B32" s="115"/>
      <c r="C32" s="118" t="s">
        <v>79</v>
      </c>
      <c r="D32" s="116"/>
      <c r="E32" s="109" t="s">
        <v>22</v>
      </c>
      <c r="F32" s="109">
        <v>6</v>
      </c>
      <c r="G32" s="110">
        <v>800</v>
      </c>
      <c r="H32" s="110">
        <f t="shared" si="1"/>
        <v>4800</v>
      </c>
      <c r="I32" s="109" t="s">
        <v>80</v>
      </c>
      <c r="J32" s="104"/>
    </row>
    <row r="33" s="100" customFormat="1" ht="27.75" customHeight="1" spans="1:10">
      <c r="A33" s="106">
        <f t="shared" si="0"/>
        <v>31</v>
      </c>
      <c r="B33" s="115"/>
      <c r="C33" s="118" t="s">
        <v>81</v>
      </c>
      <c r="D33" s="116"/>
      <c r="E33" s="109" t="s">
        <v>22</v>
      </c>
      <c r="F33" s="109">
        <v>6</v>
      </c>
      <c r="G33" s="110">
        <v>300</v>
      </c>
      <c r="H33" s="110">
        <f t="shared" si="1"/>
        <v>1800</v>
      </c>
      <c r="I33" s="109" t="s">
        <v>82</v>
      </c>
      <c r="J33" s="104"/>
    </row>
    <row r="34" s="100" customFormat="1" ht="27.75" customHeight="1" spans="1:10">
      <c r="A34" s="106">
        <f t="shared" si="0"/>
        <v>32</v>
      </c>
      <c r="B34" s="115"/>
      <c r="C34" s="118" t="s">
        <v>83</v>
      </c>
      <c r="D34" s="116"/>
      <c r="E34" s="109" t="s">
        <v>22</v>
      </c>
      <c r="F34" s="109">
        <v>6</v>
      </c>
      <c r="G34" s="110">
        <v>300</v>
      </c>
      <c r="H34" s="110">
        <f t="shared" si="1"/>
        <v>1800</v>
      </c>
      <c r="I34" s="109" t="s">
        <v>80</v>
      </c>
      <c r="J34" s="104"/>
    </row>
    <row r="35" s="100" customFormat="1" ht="60" spans="1:10">
      <c r="A35" s="106">
        <f t="shared" si="0"/>
        <v>33</v>
      </c>
      <c r="B35" s="107" t="s">
        <v>84</v>
      </c>
      <c r="C35" s="109" t="s">
        <v>85</v>
      </c>
      <c r="D35" s="109" t="s">
        <v>86</v>
      </c>
      <c r="E35" s="109" t="s">
        <v>22</v>
      </c>
      <c r="F35" s="109">
        <v>6</v>
      </c>
      <c r="G35" s="110">
        <v>1000</v>
      </c>
      <c r="H35" s="110">
        <f t="shared" si="1"/>
        <v>6000</v>
      </c>
      <c r="I35" s="109" t="s">
        <v>87</v>
      </c>
      <c r="J35" s="104"/>
    </row>
    <row r="36" s="100" customFormat="1" ht="24" customHeight="1" spans="1:10">
      <c r="A36" s="106">
        <f t="shared" si="0"/>
        <v>34</v>
      </c>
      <c r="B36" s="114" t="s">
        <v>88</v>
      </c>
      <c r="C36" s="115" t="s">
        <v>89</v>
      </c>
      <c r="D36" s="115" t="s">
        <v>90</v>
      </c>
      <c r="E36" s="109" t="s">
        <v>22</v>
      </c>
      <c r="F36" s="109">
        <v>100</v>
      </c>
      <c r="G36" s="110">
        <v>60</v>
      </c>
      <c r="H36" s="113">
        <f t="shared" si="1"/>
        <v>6000</v>
      </c>
      <c r="I36" s="109" t="s">
        <v>91</v>
      </c>
      <c r="J36" s="104"/>
    </row>
    <row r="37" s="100" customFormat="1" ht="24" customHeight="1" spans="1:10">
      <c r="A37" s="106">
        <f t="shared" si="0"/>
        <v>35</v>
      </c>
      <c r="B37" s="116"/>
      <c r="C37" s="115" t="s">
        <v>92</v>
      </c>
      <c r="D37" s="115" t="s">
        <v>90</v>
      </c>
      <c r="E37" s="109" t="s">
        <v>22</v>
      </c>
      <c r="F37" s="109">
        <v>40</v>
      </c>
      <c r="G37" s="110">
        <v>300</v>
      </c>
      <c r="H37" s="113">
        <f t="shared" si="1"/>
        <v>12000</v>
      </c>
      <c r="I37" s="109" t="s">
        <v>93</v>
      </c>
      <c r="J37" s="104"/>
    </row>
    <row r="38" s="100" customFormat="1" ht="16.5" spans="1:10">
      <c r="A38" s="106">
        <f t="shared" si="0"/>
        <v>36</v>
      </c>
      <c r="B38" s="115" t="s">
        <v>94</v>
      </c>
      <c r="C38" s="115" t="s">
        <v>89</v>
      </c>
      <c r="D38" s="115" t="s">
        <v>95</v>
      </c>
      <c r="E38" s="109" t="s">
        <v>22</v>
      </c>
      <c r="F38" s="109">
        <v>6</v>
      </c>
      <c r="G38" s="110">
        <v>50</v>
      </c>
      <c r="H38" s="110">
        <f t="shared" si="1"/>
        <v>300</v>
      </c>
      <c r="I38" s="109" t="s">
        <v>96</v>
      </c>
      <c r="J38" s="104"/>
    </row>
    <row r="39" s="100" customFormat="1" ht="24" customHeight="1" spans="1:10">
      <c r="A39" s="106">
        <f t="shared" si="0"/>
        <v>37</v>
      </c>
      <c r="B39" s="115" t="s">
        <v>97</v>
      </c>
      <c r="C39" s="115" t="s">
        <v>89</v>
      </c>
      <c r="D39" s="115" t="s">
        <v>98</v>
      </c>
      <c r="E39" s="109" t="s">
        <v>22</v>
      </c>
      <c r="F39" s="109">
        <v>20</v>
      </c>
      <c r="G39" s="110">
        <v>50</v>
      </c>
      <c r="H39" s="113">
        <f t="shared" si="1"/>
        <v>1000</v>
      </c>
      <c r="I39" s="109" t="s">
        <v>99</v>
      </c>
      <c r="J39" s="104"/>
    </row>
    <row r="40" s="100" customFormat="1" ht="24" spans="1:10">
      <c r="A40" s="106">
        <f t="shared" si="0"/>
        <v>38</v>
      </c>
      <c r="B40" s="114" t="s">
        <v>100</v>
      </c>
      <c r="C40" s="115" t="s">
        <v>101</v>
      </c>
      <c r="D40" s="114" t="s">
        <v>102</v>
      </c>
      <c r="E40" s="109" t="s">
        <v>22</v>
      </c>
      <c r="F40" s="109">
        <v>50</v>
      </c>
      <c r="G40" s="110">
        <v>150</v>
      </c>
      <c r="H40" s="110">
        <f t="shared" si="1"/>
        <v>7500</v>
      </c>
      <c r="I40" s="109" t="s">
        <v>103</v>
      </c>
      <c r="J40" s="104"/>
    </row>
    <row r="41" s="100" customFormat="1" ht="24" spans="1:10">
      <c r="A41" s="106">
        <f t="shared" si="0"/>
        <v>39</v>
      </c>
      <c r="B41" s="116"/>
      <c r="C41" s="115" t="s">
        <v>104</v>
      </c>
      <c r="D41" s="116"/>
      <c r="E41" s="109" t="s">
        <v>22</v>
      </c>
      <c r="F41" s="109">
        <v>50</v>
      </c>
      <c r="G41" s="110">
        <v>50</v>
      </c>
      <c r="H41" s="110">
        <f t="shared" si="1"/>
        <v>2500</v>
      </c>
      <c r="I41" s="109" t="s">
        <v>105</v>
      </c>
      <c r="J41" s="104"/>
    </row>
    <row r="42" s="100" customFormat="1" ht="24" spans="1:10">
      <c r="A42" s="106">
        <f t="shared" si="0"/>
        <v>40</v>
      </c>
      <c r="B42" s="116"/>
      <c r="C42" s="115" t="s">
        <v>106</v>
      </c>
      <c r="D42" s="116"/>
      <c r="E42" s="109" t="s">
        <v>22</v>
      </c>
      <c r="F42" s="109">
        <v>50</v>
      </c>
      <c r="G42" s="110">
        <v>50</v>
      </c>
      <c r="H42" s="110">
        <f t="shared" si="1"/>
        <v>2500</v>
      </c>
      <c r="I42" s="109" t="s">
        <v>107</v>
      </c>
      <c r="J42" s="104"/>
    </row>
    <row r="43" s="100" customFormat="1" ht="24" spans="1:10">
      <c r="A43" s="106">
        <f t="shared" si="0"/>
        <v>41</v>
      </c>
      <c r="B43" s="116"/>
      <c r="C43" s="115" t="s">
        <v>108</v>
      </c>
      <c r="D43" s="116"/>
      <c r="E43" s="109" t="s">
        <v>22</v>
      </c>
      <c r="F43" s="109">
        <v>50</v>
      </c>
      <c r="G43" s="110">
        <v>50</v>
      </c>
      <c r="H43" s="110">
        <f t="shared" si="1"/>
        <v>2500</v>
      </c>
      <c r="I43" s="109" t="s">
        <v>109</v>
      </c>
      <c r="J43" s="104"/>
    </row>
    <row r="44" s="100" customFormat="1" ht="24" spans="1:10">
      <c r="A44" s="106">
        <f t="shared" si="0"/>
        <v>42</v>
      </c>
      <c r="B44" s="117"/>
      <c r="C44" s="115" t="s">
        <v>110</v>
      </c>
      <c r="D44" s="117"/>
      <c r="E44" s="109" t="s">
        <v>22</v>
      </c>
      <c r="F44" s="109">
        <v>50</v>
      </c>
      <c r="G44" s="110">
        <v>80</v>
      </c>
      <c r="H44" s="110">
        <f t="shared" si="1"/>
        <v>4000</v>
      </c>
      <c r="I44" s="109" t="s">
        <v>111</v>
      </c>
      <c r="J44" s="104"/>
    </row>
    <row r="45" s="100" customFormat="1" ht="24" spans="1:10">
      <c r="A45" s="106">
        <f t="shared" si="0"/>
        <v>43</v>
      </c>
      <c r="B45" s="114" t="s">
        <v>112</v>
      </c>
      <c r="C45" s="115" t="s">
        <v>101</v>
      </c>
      <c r="D45" s="114" t="s">
        <v>102</v>
      </c>
      <c r="E45" s="109" t="s">
        <v>22</v>
      </c>
      <c r="F45" s="109">
        <v>5</v>
      </c>
      <c r="G45" s="110">
        <v>150</v>
      </c>
      <c r="H45" s="110">
        <f t="shared" si="1"/>
        <v>750</v>
      </c>
      <c r="I45" s="109" t="s">
        <v>103</v>
      </c>
      <c r="J45" s="104"/>
    </row>
    <row r="46" s="100" customFormat="1" ht="24" spans="1:10">
      <c r="A46" s="106">
        <f t="shared" si="0"/>
        <v>44</v>
      </c>
      <c r="B46" s="116"/>
      <c r="C46" s="115" t="s">
        <v>104</v>
      </c>
      <c r="D46" s="116"/>
      <c r="E46" s="109" t="s">
        <v>22</v>
      </c>
      <c r="F46" s="109">
        <v>5</v>
      </c>
      <c r="G46" s="110">
        <v>50</v>
      </c>
      <c r="H46" s="110">
        <f t="shared" si="1"/>
        <v>250</v>
      </c>
      <c r="I46" s="109" t="s">
        <v>105</v>
      </c>
      <c r="J46" s="104"/>
    </row>
    <row r="47" s="100" customFormat="1" ht="24" spans="1:10">
      <c r="A47" s="106">
        <f t="shared" si="0"/>
        <v>45</v>
      </c>
      <c r="B47" s="117"/>
      <c r="C47" s="115" t="s">
        <v>108</v>
      </c>
      <c r="D47" s="117"/>
      <c r="E47" s="109" t="s">
        <v>22</v>
      </c>
      <c r="F47" s="109">
        <v>5</v>
      </c>
      <c r="G47" s="110">
        <v>50</v>
      </c>
      <c r="H47" s="110">
        <f t="shared" si="1"/>
        <v>250</v>
      </c>
      <c r="I47" s="109" t="s">
        <v>107</v>
      </c>
      <c r="J47" s="104"/>
    </row>
    <row r="48" s="100" customFormat="1" ht="24" spans="1:10">
      <c r="A48" s="106">
        <f t="shared" si="0"/>
        <v>46</v>
      </c>
      <c r="B48" s="115" t="s">
        <v>113</v>
      </c>
      <c r="C48" s="115" t="s">
        <v>114</v>
      </c>
      <c r="D48" s="115" t="s">
        <v>115</v>
      </c>
      <c r="E48" s="109" t="s">
        <v>22</v>
      </c>
      <c r="F48" s="109">
        <v>10</v>
      </c>
      <c r="G48" s="110">
        <v>100</v>
      </c>
      <c r="H48" s="110">
        <f t="shared" si="1"/>
        <v>1000</v>
      </c>
      <c r="I48" s="109" t="s">
        <v>116</v>
      </c>
      <c r="J48" s="104"/>
    </row>
    <row r="49" s="100" customFormat="1" ht="24" spans="1:10">
      <c r="A49" s="106">
        <f t="shared" si="0"/>
        <v>47</v>
      </c>
      <c r="B49" s="114" t="s">
        <v>117</v>
      </c>
      <c r="C49" s="115" t="s">
        <v>114</v>
      </c>
      <c r="D49" s="114" t="s">
        <v>118</v>
      </c>
      <c r="E49" s="109" t="s">
        <v>22</v>
      </c>
      <c r="F49" s="109">
        <v>20</v>
      </c>
      <c r="G49" s="110">
        <v>100</v>
      </c>
      <c r="H49" s="110">
        <f t="shared" si="1"/>
        <v>2000</v>
      </c>
      <c r="I49" s="109" t="s">
        <v>119</v>
      </c>
      <c r="J49" s="104"/>
    </row>
    <row r="50" s="100" customFormat="1" ht="24" spans="1:10">
      <c r="A50" s="106">
        <f t="shared" si="0"/>
        <v>48</v>
      </c>
      <c r="B50" s="116"/>
      <c r="C50" s="115" t="s">
        <v>120</v>
      </c>
      <c r="D50" s="116"/>
      <c r="E50" s="109" t="s">
        <v>22</v>
      </c>
      <c r="F50" s="109">
        <v>3</v>
      </c>
      <c r="G50" s="110">
        <v>500</v>
      </c>
      <c r="H50" s="110">
        <f t="shared" si="1"/>
        <v>1500</v>
      </c>
      <c r="I50" s="109" t="s">
        <v>121</v>
      </c>
      <c r="J50" s="104"/>
    </row>
    <row r="51" s="100" customFormat="1" ht="30" customHeight="1" spans="1:10">
      <c r="A51" s="106">
        <f t="shared" si="0"/>
        <v>49</v>
      </c>
      <c r="B51" s="115" t="s">
        <v>122</v>
      </c>
      <c r="C51" s="115" t="s">
        <v>101</v>
      </c>
      <c r="D51" s="115" t="s">
        <v>123</v>
      </c>
      <c r="E51" s="109" t="s">
        <v>22</v>
      </c>
      <c r="F51" s="109">
        <v>3</v>
      </c>
      <c r="G51" s="110">
        <v>500</v>
      </c>
      <c r="H51" s="113">
        <f t="shared" si="1"/>
        <v>1500</v>
      </c>
      <c r="I51" s="109" t="s">
        <v>124</v>
      </c>
      <c r="J51" s="104"/>
    </row>
    <row r="52" s="100" customFormat="1" ht="36" spans="1:10">
      <c r="A52" s="106">
        <f t="shared" si="0"/>
        <v>50</v>
      </c>
      <c r="B52" s="115" t="s">
        <v>125</v>
      </c>
      <c r="C52" s="115" t="s">
        <v>126</v>
      </c>
      <c r="D52" s="114" t="s">
        <v>127</v>
      </c>
      <c r="E52" s="109" t="s">
        <v>22</v>
      </c>
      <c r="F52" s="109">
        <v>5</v>
      </c>
      <c r="G52" s="110">
        <v>150</v>
      </c>
      <c r="H52" s="110">
        <f t="shared" si="1"/>
        <v>750</v>
      </c>
      <c r="I52" s="109" t="s">
        <v>103</v>
      </c>
      <c r="J52" s="104"/>
    </row>
    <row r="53" s="100" customFormat="1" ht="16.5" spans="1:10">
      <c r="A53" s="106">
        <f t="shared" si="0"/>
        <v>51</v>
      </c>
      <c r="B53" s="114" t="s">
        <v>128</v>
      </c>
      <c r="C53" s="115" t="s">
        <v>129</v>
      </c>
      <c r="D53" s="114" t="s">
        <v>130</v>
      </c>
      <c r="E53" s="109" t="s">
        <v>22</v>
      </c>
      <c r="F53" s="109">
        <v>3</v>
      </c>
      <c r="G53" s="110">
        <v>600</v>
      </c>
      <c r="H53" s="110">
        <f t="shared" si="1"/>
        <v>1800</v>
      </c>
      <c r="I53" s="109" t="s">
        <v>96</v>
      </c>
      <c r="J53" s="104"/>
    </row>
    <row r="54" s="100" customFormat="1" ht="24" spans="1:10">
      <c r="A54" s="106">
        <f t="shared" si="0"/>
        <v>52</v>
      </c>
      <c r="B54" s="116"/>
      <c r="C54" s="115" t="s">
        <v>131</v>
      </c>
      <c r="D54" s="117"/>
      <c r="E54" s="109" t="s">
        <v>22</v>
      </c>
      <c r="F54" s="109">
        <v>3</v>
      </c>
      <c r="G54" s="110">
        <v>500</v>
      </c>
      <c r="H54" s="110">
        <f t="shared" si="1"/>
        <v>1500</v>
      </c>
      <c r="I54" s="109" t="s">
        <v>132</v>
      </c>
      <c r="J54" s="104"/>
    </row>
    <row r="55" s="100" customFormat="1" ht="24" customHeight="1" spans="1:10">
      <c r="A55" s="106">
        <f t="shared" si="0"/>
        <v>53</v>
      </c>
      <c r="B55" s="115" t="s">
        <v>133</v>
      </c>
      <c r="C55" s="119" t="s">
        <v>134</v>
      </c>
      <c r="D55" s="115" t="s">
        <v>135</v>
      </c>
      <c r="E55" s="109" t="s">
        <v>22</v>
      </c>
      <c r="F55" s="109">
        <v>3</v>
      </c>
      <c r="G55" s="110">
        <v>400</v>
      </c>
      <c r="H55" s="113">
        <f t="shared" si="1"/>
        <v>1200</v>
      </c>
      <c r="I55" s="121" t="s">
        <v>136</v>
      </c>
      <c r="J55" s="104"/>
    </row>
    <row r="56" s="100" customFormat="1" ht="24" customHeight="1" spans="1:10">
      <c r="A56" s="106">
        <f t="shared" si="0"/>
        <v>54</v>
      </c>
      <c r="B56" s="115"/>
      <c r="C56" s="119" t="s">
        <v>137</v>
      </c>
      <c r="D56" s="115"/>
      <c r="E56" s="109" t="s">
        <v>22</v>
      </c>
      <c r="F56" s="109">
        <v>3</v>
      </c>
      <c r="G56" s="110">
        <v>300</v>
      </c>
      <c r="H56" s="113">
        <f t="shared" si="1"/>
        <v>900</v>
      </c>
      <c r="I56" s="121" t="s">
        <v>138</v>
      </c>
      <c r="J56" s="104"/>
    </row>
    <row r="57" s="100" customFormat="1" ht="24" customHeight="1" spans="1:10">
      <c r="A57" s="106">
        <f t="shared" si="0"/>
        <v>55</v>
      </c>
      <c r="B57" s="115" t="s">
        <v>139</v>
      </c>
      <c r="C57" s="118" t="s">
        <v>140</v>
      </c>
      <c r="D57" s="115" t="s">
        <v>135</v>
      </c>
      <c r="E57" s="115" t="s">
        <v>22</v>
      </c>
      <c r="F57" s="109">
        <v>5</v>
      </c>
      <c r="G57" s="69">
        <v>100</v>
      </c>
      <c r="H57" s="110">
        <f t="shared" si="1"/>
        <v>500</v>
      </c>
      <c r="I57" s="109" t="s">
        <v>141</v>
      </c>
      <c r="J57" s="104"/>
    </row>
    <row r="58" s="100" customFormat="1" ht="24" customHeight="1" spans="1:10">
      <c r="A58" s="106">
        <f t="shared" si="0"/>
        <v>56</v>
      </c>
      <c r="B58" s="115"/>
      <c r="C58" s="118" t="s">
        <v>142</v>
      </c>
      <c r="D58" s="115"/>
      <c r="E58" s="115" t="s">
        <v>22</v>
      </c>
      <c r="F58" s="109">
        <v>5</v>
      </c>
      <c r="G58" s="69">
        <v>100</v>
      </c>
      <c r="H58" s="110">
        <f t="shared" si="1"/>
        <v>500</v>
      </c>
      <c r="I58" s="109" t="s">
        <v>143</v>
      </c>
      <c r="J58" s="104"/>
    </row>
    <row r="59" s="100" customFormat="1" ht="24" customHeight="1" spans="1:10">
      <c r="A59" s="106">
        <f t="shared" si="0"/>
        <v>57</v>
      </c>
      <c r="B59" s="115"/>
      <c r="C59" s="118" t="s">
        <v>144</v>
      </c>
      <c r="D59" s="115"/>
      <c r="E59" s="115" t="s">
        <v>22</v>
      </c>
      <c r="F59" s="109">
        <v>5</v>
      </c>
      <c r="G59" s="69">
        <v>600</v>
      </c>
      <c r="H59" s="110">
        <f t="shared" si="1"/>
        <v>3000</v>
      </c>
      <c r="I59" s="109" t="s">
        <v>145</v>
      </c>
      <c r="J59" s="104"/>
    </row>
    <row r="60" s="100" customFormat="1" ht="24" customHeight="1" spans="1:10">
      <c r="A60" s="106">
        <f t="shared" si="0"/>
        <v>58</v>
      </c>
      <c r="B60" s="115"/>
      <c r="C60" s="118" t="s">
        <v>146</v>
      </c>
      <c r="D60" s="115"/>
      <c r="E60" s="115" t="s">
        <v>22</v>
      </c>
      <c r="F60" s="109">
        <v>5</v>
      </c>
      <c r="G60" s="69">
        <v>400</v>
      </c>
      <c r="H60" s="110">
        <f t="shared" si="1"/>
        <v>2000</v>
      </c>
      <c r="I60" s="109" t="s">
        <v>136</v>
      </c>
      <c r="J60" s="104"/>
    </row>
    <row r="61" s="100" customFormat="1" ht="24" customHeight="1" spans="1:10">
      <c r="A61" s="106">
        <f t="shared" si="0"/>
        <v>59</v>
      </c>
      <c r="B61" s="115"/>
      <c r="C61" s="118" t="s">
        <v>147</v>
      </c>
      <c r="D61" s="115"/>
      <c r="E61" s="115" t="s">
        <v>22</v>
      </c>
      <c r="F61" s="109">
        <v>5</v>
      </c>
      <c r="G61" s="69">
        <v>400</v>
      </c>
      <c r="H61" s="110">
        <f t="shared" si="1"/>
        <v>2000</v>
      </c>
      <c r="I61" s="109" t="s">
        <v>148</v>
      </c>
      <c r="J61" s="104"/>
    </row>
    <row r="62" s="100" customFormat="1" ht="24" customHeight="1" spans="1:10">
      <c r="A62" s="106">
        <f t="shared" si="0"/>
        <v>60</v>
      </c>
      <c r="B62" s="116" t="s">
        <v>149</v>
      </c>
      <c r="C62" s="118" t="s">
        <v>150</v>
      </c>
      <c r="D62" s="114" t="s">
        <v>151</v>
      </c>
      <c r="E62" s="109" t="s">
        <v>22</v>
      </c>
      <c r="F62" s="109">
        <v>10</v>
      </c>
      <c r="G62" s="110">
        <v>800</v>
      </c>
      <c r="H62" s="113">
        <f t="shared" si="1"/>
        <v>8000</v>
      </c>
      <c r="I62" s="109" t="s">
        <v>152</v>
      </c>
      <c r="J62" s="109"/>
    </row>
    <row r="63" s="101" customFormat="1" ht="24" customHeight="1" spans="1:10">
      <c r="A63" s="106">
        <f t="shared" ref="A63:A115" si="2">ROW()-2</f>
        <v>61</v>
      </c>
      <c r="B63" s="114" t="s">
        <v>153</v>
      </c>
      <c r="C63" s="115" t="s">
        <v>154</v>
      </c>
      <c r="D63" s="114" t="s">
        <v>155</v>
      </c>
      <c r="E63" s="115" t="s">
        <v>22</v>
      </c>
      <c r="F63" s="109">
        <v>2</v>
      </c>
      <c r="G63" s="69">
        <v>200</v>
      </c>
      <c r="H63" s="113">
        <f t="shared" ref="H63:H115" si="3">F63*G63</f>
        <v>400</v>
      </c>
      <c r="I63" s="115" t="s">
        <v>156</v>
      </c>
      <c r="J63" s="115"/>
    </row>
    <row r="64" s="101" customFormat="1" ht="24" customHeight="1" spans="1:10">
      <c r="A64" s="106">
        <f t="shared" si="2"/>
        <v>62</v>
      </c>
      <c r="B64" s="116"/>
      <c r="C64" s="115" t="s">
        <v>157</v>
      </c>
      <c r="D64" s="116"/>
      <c r="E64" s="115" t="s">
        <v>22</v>
      </c>
      <c r="F64" s="109">
        <v>2</v>
      </c>
      <c r="G64" s="69">
        <v>300</v>
      </c>
      <c r="H64" s="113">
        <f t="shared" si="3"/>
        <v>600</v>
      </c>
      <c r="I64" s="115" t="s">
        <v>158</v>
      </c>
      <c r="J64" s="115"/>
    </row>
    <row r="65" s="101" customFormat="1" ht="24" customHeight="1" spans="1:10">
      <c r="A65" s="106">
        <f t="shared" si="2"/>
        <v>63</v>
      </c>
      <c r="B65" s="116"/>
      <c r="C65" s="115" t="s">
        <v>159</v>
      </c>
      <c r="D65" s="116"/>
      <c r="E65" s="115" t="s">
        <v>22</v>
      </c>
      <c r="F65" s="109">
        <v>2</v>
      </c>
      <c r="G65" s="69">
        <v>300</v>
      </c>
      <c r="H65" s="113">
        <f t="shared" si="3"/>
        <v>600</v>
      </c>
      <c r="I65" s="115" t="s">
        <v>160</v>
      </c>
      <c r="J65" s="115"/>
    </row>
    <row r="66" s="101" customFormat="1" ht="24" customHeight="1" spans="1:10">
      <c r="A66" s="106">
        <f t="shared" si="2"/>
        <v>64</v>
      </c>
      <c r="B66" s="116"/>
      <c r="C66" s="115" t="s">
        <v>161</v>
      </c>
      <c r="D66" s="116"/>
      <c r="E66" s="115" t="s">
        <v>22</v>
      </c>
      <c r="F66" s="109">
        <v>2</v>
      </c>
      <c r="G66" s="69">
        <v>150</v>
      </c>
      <c r="H66" s="113">
        <f t="shared" si="3"/>
        <v>300</v>
      </c>
      <c r="I66" s="115" t="s">
        <v>162</v>
      </c>
      <c r="J66" s="115"/>
    </row>
    <row r="67" s="101" customFormat="1" ht="24" customHeight="1" spans="1:10">
      <c r="A67" s="106">
        <f t="shared" si="2"/>
        <v>65</v>
      </c>
      <c r="B67" s="116"/>
      <c r="C67" s="115" t="s">
        <v>163</v>
      </c>
      <c r="D67" s="116"/>
      <c r="E67" s="115" t="s">
        <v>22</v>
      </c>
      <c r="F67" s="109">
        <v>2</v>
      </c>
      <c r="G67" s="69">
        <v>1000</v>
      </c>
      <c r="H67" s="113">
        <f t="shared" si="3"/>
        <v>2000</v>
      </c>
      <c r="I67" s="115" t="s">
        <v>164</v>
      </c>
      <c r="J67" s="115"/>
    </row>
    <row r="68" s="101" customFormat="1" ht="24" customHeight="1" spans="1:10">
      <c r="A68" s="106">
        <f t="shared" si="2"/>
        <v>66</v>
      </c>
      <c r="B68" s="116"/>
      <c r="C68" s="115" t="s">
        <v>165</v>
      </c>
      <c r="D68" s="116"/>
      <c r="E68" s="115" t="s">
        <v>22</v>
      </c>
      <c r="F68" s="109">
        <v>2</v>
      </c>
      <c r="G68" s="69">
        <v>200</v>
      </c>
      <c r="H68" s="113">
        <f t="shared" si="3"/>
        <v>400</v>
      </c>
      <c r="I68" s="115" t="s">
        <v>166</v>
      </c>
      <c r="J68" s="115"/>
    </row>
    <row r="69" s="101" customFormat="1" ht="24" customHeight="1" spans="1:10">
      <c r="A69" s="106">
        <f t="shared" si="2"/>
        <v>67</v>
      </c>
      <c r="B69" s="116"/>
      <c r="C69" s="115" t="s">
        <v>167</v>
      </c>
      <c r="D69" s="116"/>
      <c r="E69" s="115" t="s">
        <v>22</v>
      </c>
      <c r="F69" s="109">
        <v>2</v>
      </c>
      <c r="G69" s="69">
        <v>200</v>
      </c>
      <c r="H69" s="113">
        <f t="shared" si="3"/>
        <v>400</v>
      </c>
      <c r="I69" s="115" t="s">
        <v>168</v>
      </c>
      <c r="J69" s="115"/>
    </row>
    <row r="70" s="101" customFormat="1" ht="24" customHeight="1" spans="1:10">
      <c r="A70" s="106">
        <f t="shared" si="2"/>
        <v>68</v>
      </c>
      <c r="B70" s="116"/>
      <c r="C70" s="115" t="s">
        <v>169</v>
      </c>
      <c r="D70" s="116"/>
      <c r="E70" s="115" t="s">
        <v>22</v>
      </c>
      <c r="F70" s="109">
        <v>2</v>
      </c>
      <c r="G70" s="69">
        <v>300</v>
      </c>
      <c r="H70" s="113">
        <f t="shared" si="3"/>
        <v>600</v>
      </c>
      <c r="I70" s="115" t="s">
        <v>170</v>
      </c>
      <c r="J70" s="115"/>
    </row>
    <row r="71" s="101" customFormat="1" ht="24" customHeight="1" spans="1:10">
      <c r="A71" s="106">
        <f t="shared" si="2"/>
        <v>69</v>
      </c>
      <c r="B71" s="116"/>
      <c r="C71" s="115" t="s">
        <v>171</v>
      </c>
      <c r="D71" s="116"/>
      <c r="E71" s="115" t="s">
        <v>22</v>
      </c>
      <c r="F71" s="109">
        <v>2</v>
      </c>
      <c r="G71" s="69">
        <v>600</v>
      </c>
      <c r="H71" s="113">
        <f t="shared" si="3"/>
        <v>1200</v>
      </c>
      <c r="I71" s="115" t="s">
        <v>172</v>
      </c>
      <c r="J71" s="115"/>
    </row>
    <row r="72" s="101" customFormat="1" ht="24" customHeight="1" spans="1:10">
      <c r="A72" s="106">
        <f t="shared" si="2"/>
        <v>70</v>
      </c>
      <c r="B72" s="116"/>
      <c r="C72" s="115" t="s">
        <v>173</v>
      </c>
      <c r="D72" s="116"/>
      <c r="E72" s="115" t="s">
        <v>22</v>
      </c>
      <c r="F72" s="109">
        <v>2</v>
      </c>
      <c r="G72" s="69">
        <v>500</v>
      </c>
      <c r="H72" s="113">
        <f t="shared" si="3"/>
        <v>1000</v>
      </c>
      <c r="I72" s="115" t="s">
        <v>174</v>
      </c>
      <c r="J72" s="115"/>
    </row>
    <row r="73" s="101" customFormat="1" ht="24" customHeight="1" spans="1:10">
      <c r="A73" s="106">
        <f t="shared" si="2"/>
        <v>71</v>
      </c>
      <c r="B73" s="114" t="s">
        <v>175</v>
      </c>
      <c r="C73" s="115" t="s">
        <v>154</v>
      </c>
      <c r="D73" s="114" t="s">
        <v>176</v>
      </c>
      <c r="E73" s="115" t="s">
        <v>22</v>
      </c>
      <c r="F73" s="109">
        <v>2</v>
      </c>
      <c r="G73" s="69">
        <v>200</v>
      </c>
      <c r="H73" s="113">
        <f t="shared" si="3"/>
        <v>400</v>
      </c>
      <c r="I73" s="115" t="s">
        <v>156</v>
      </c>
      <c r="J73" s="115"/>
    </row>
    <row r="74" s="101" customFormat="1" ht="24" customHeight="1" spans="1:10">
      <c r="A74" s="106">
        <f t="shared" si="2"/>
        <v>72</v>
      </c>
      <c r="B74" s="116"/>
      <c r="C74" s="115" t="s">
        <v>157</v>
      </c>
      <c r="D74" s="116"/>
      <c r="E74" s="115" t="s">
        <v>22</v>
      </c>
      <c r="F74" s="109">
        <v>2</v>
      </c>
      <c r="G74" s="69">
        <v>300</v>
      </c>
      <c r="H74" s="113">
        <f t="shared" si="3"/>
        <v>600</v>
      </c>
      <c r="I74" s="115" t="s">
        <v>158</v>
      </c>
      <c r="J74" s="115"/>
    </row>
    <row r="75" s="101" customFormat="1" ht="24" customHeight="1" spans="1:10">
      <c r="A75" s="106">
        <f t="shared" si="2"/>
        <v>73</v>
      </c>
      <c r="B75" s="116"/>
      <c r="C75" s="115" t="s">
        <v>161</v>
      </c>
      <c r="D75" s="116"/>
      <c r="E75" s="115" t="s">
        <v>22</v>
      </c>
      <c r="F75" s="109">
        <v>2</v>
      </c>
      <c r="G75" s="69">
        <v>150</v>
      </c>
      <c r="H75" s="113">
        <f t="shared" si="3"/>
        <v>300</v>
      </c>
      <c r="I75" s="115" t="s">
        <v>162</v>
      </c>
      <c r="J75" s="115"/>
    </row>
    <row r="76" s="101" customFormat="1" ht="24" customHeight="1" spans="1:10">
      <c r="A76" s="106">
        <f t="shared" si="2"/>
        <v>74</v>
      </c>
      <c r="B76" s="116"/>
      <c r="C76" s="115" t="s">
        <v>177</v>
      </c>
      <c r="D76" s="116"/>
      <c r="E76" s="115" t="s">
        <v>22</v>
      </c>
      <c r="F76" s="109">
        <v>2</v>
      </c>
      <c r="G76" s="69">
        <v>1500</v>
      </c>
      <c r="H76" s="113">
        <f t="shared" si="3"/>
        <v>3000</v>
      </c>
      <c r="I76" s="115" t="s">
        <v>178</v>
      </c>
      <c r="J76" s="115"/>
    </row>
    <row r="77" s="101" customFormat="1" ht="24" customHeight="1" spans="1:10">
      <c r="A77" s="106">
        <f t="shared" si="2"/>
        <v>75</v>
      </c>
      <c r="B77" s="116"/>
      <c r="C77" s="115" t="s">
        <v>159</v>
      </c>
      <c r="D77" s="116"/>
      <c r="E77" s="115" t="s">
        <v>22</v>
      </c>
      <c r="F77" s="109">
        <v>2</v>
      </c>
      <c r="G77" s="69">
        <v>200</v>
      </c>
      <c r="H77" s="113">
        <f t="shared" si="3"/>
        <v>400</v>
      </c>
      <c r="I77" s="115" t="s">
        <v>160</v>
      </c>
      <c r="J77" s="115"/>
    </row>
    <row r="78" s="101" customFormat="1" ht="24" customHeight="1" spans="1:10">
      <c r="A78" s="106">
        <f t="shared" si="2"/>
        <v>76</v>
      </c>
      <c r="B78" s="116"/>
      <c r="C78" s="115" t="s">
        <v>179</v>
      </c>
      <c r="D78" s="116"/>
      <c r="E78" s="115" t="s">
        <v>22</v>
      </c>
      <c r="F78" s="109">
        <v>2</v>
      </c>
      <c r="G78" s="69">
        <v>4000</v>
      </c>
      <c r="H78" s="113">
        <f t="shared" si="3"/>
        <v>8000</v>
      </c>
      <c r="I78" s="115" t="s">
        <v>180</v>
      </c>
      <c r="J78" s="115"/>
    </row>
    <row r="79" s="101" customFormat="1" ht="24" customHeight="1" spans="1:10">
      <c r="A79" s="106">
        <f t="shared" si="2"/>
        <v>77</v>
      </c>
      <c r="B79" s="116"/>
      <c r="C79" s="115" t="s">
        <v>165</v>
      </c>
      <c r="D79" s="116"/>
      <c r="E79" s="115" t="s">
        <v>22</v>
      </c>
      <c r="F79" s="109">
        <v>2</v>
      </c>
      <c r="G79" s="69">
        <v>200</v>
      </c>
      <c r="H79" s="113">
        <f t="shared" si="3"/>
        <v>400</v>
      </c>
      <c r="I79" s="115" t="s">
        <v>166</v>
      </c>
      <c r="J79" s="115"/>
    </row>
    <row r="80" s="101" customFormat="1" ht="24" customHeight="1" spans="1:10">
      <c r="A80" s="106">
        <f t="shared" si="2"/>
        <v>78</v>
      </c>
      <c r="B80" s="116"/>
      <c r="C80" s="115" t="s">
        <v>181</v>
      </c>
      <c r="D80" s="116"/>
      <c r="E80" s="115" t="s">
        <v>22</v>
      </c>
      <c r="F80" s="109">
        <v>2</v>
      </c>
      <c r="G80" s="69">
        <v>180</v>
      </c>
      <c r="H80" s="113">
        <f t="shared" si="3"/>
        <v>360</v>
      </c>
      <c r="I80" s="115" t="s">
        <v>182</v>
      </c>
      <c r="J80" s="115"/>
    </row>
    <row r="81" s="101" customFormat="1" ht="24" customHeight="1" spans="1:10">
      <c r="A81" s="106">
        <f t="shared" si="2"/>
        <v>79</v>
      </c>
      <c r="B81" s="116"/>
      <c r="C81" s="115" t="s">
        <v>173</v>
      </c>
      <c r="D81" s="116"/>
      <c r="E81" s="115" t="s">
        <v>22</v>
      </c>
      <c r="F81" s="109">
        <v>2</v>
      </c>
      <c r="G81" s="69">
        <v>500</v>
      </c>
      <c r="H81" s="113">
        <f t="shared" si="3"/>
        <v>1000</v>
      </c>
      <c r="I81" s="115" t="s">
        <v>174</v>
      </c>
      <c r="J81" s="115"/>
    </row>
    <row r="82" s="101" customFormat="1" ht="24" customHeight="1" spans="1:10">
      <c r="A82" s="106">
        <f t="shared" si="2"/>
        <v>80</v>
      </c>
      <c r="B82" s="115" t="s">
        <v>183</v>
      </c>
      <c r="C82" s="115" t="s">
        <v>184</v>
      </c>
      <c r="D82" s="114" t="s">
        <v>185</v>
      </c>
      <c r="E82" s="115" t="s">
        <v>22</v>
      </c>
      <c r="F82" s="109">
        <v>2</v>
      </c>
      <c r="G82" s="69">
        <v>300</v>
      </c>
      <c r="H82" s="113">
        <f t="shared" si="3"/>
        <v>600</v>
      </c>
      <c r="I82" s="115" t="s">
        <v>186</v>
      </c>
      <c r="J82" s="115"/>
    </row>
    <row r="83" s="101" customFormat="1" ht="24" customHeight="1" spans="1:10">
      <c r="A83" s="106">
        <f t="shared" si="2"/>
        <v>81</v>
      </c>
      <c r="B83" s="115"/>
      <c r="C83" s="115" t="s">
        <v>187</v>
      </c>
      <c r="D83" s="116"/>
      <c r="E83" s="115" t="s">
        <v>22</v>
      </c>
      <c r="F83" s="109">
        <v>2</v>
      </c>
      <c r="G83" s="69">
        <v>600</v>
      </c>
      <c r="H83" s="113">
        <f t="shared" si="3"/>
        <v>1200</v>
      </c>
      <c r="I83" s="115" t="s">
        <v>172</v>
      </c>
      <c r="J83" s="115"/>
    </row>
    <row r="84" s="101" customFormat="1" ht="24" customHeight="1" spans="1:10">
      <c r="A84" s="106">
        <f t="shared" si="2"/>
        <v>82</v>
      </c>
      <c r="B84" s="115"/>
      <c r="C84" s="115" t="s">
        <v>188</v>
      </c>
      <c r="D84" s="116"/>
      <c r="E84" s="115" t="s">
        <v>22</v>
      </c>
      <c r="F84" s="109">
        <v>2</v>
      </c>
      <c r="G84" s="69">
        <v>200</v>
      </c>
      <c r="H84" s="113">
        <f t="shared" si="3"/>
        <v>400</v>
      </c>
      <c r="I84" s="115" t="s">
        <v>189</v>
      </c>
      <c r="J84" s="115"/>
    </row>
    <row r="85" s="101" customFormat="1" ht="24" customHeight="1" spans="1:10">
      <c r="A85" s="106">
        <f t="shared" si="2"/>
        <v>83</v>
      </c>
      <c r="B85" s="115"/>
      <c r="C85" s="115" t="s">
        <v>190</v>
      </c>
      <c r="D85" s="116"/>
      <c r="E85" s="115" t="s">
        <v>22</v>
      </c>
      <c r="F85" s="109">
        <v>2</v>
      </c>
      <c r="G85" s="69">
        <v>150</v>
      </c>
      <c r="H85" s="113">
        <f t="shared" si="3"/>
        <v>300</v>
      </c>
      <c r="I85" s="115" t="s">
        <v>191</v>
      </c>
      <c r="J85" s="115"/>
    </row>
    <row r="86" s="101" customFormat="1" ht="24" customHeight="1" spans="1:10">
      <c r="A86" s="106">
        <f t="shared" si="2"/>
        <v>84</v>
      </c>
      <c r="B86" s="115"/>
      <c r="C86" s="115" t="s">
        <v>192</v>
      </c>
      <c r="D86" s="116"/>
      <c r="E86" s="115" t="s">
        <v>22</v>
      </c>
      <c r="F86" s="109">
        <v>2</v>
      </c>
      <c r="G86" s="69">
        <v>200</v>
      </c>
      <c r="H86" s="113">
        <f t="shared" si="3"/>
        <v>400</v>
      </c>
      <c r="I86" s="115" t="s">
        <v>193</v>
      </c>
      <c r="J86" s="115"/>
    </row>
    <row r="87" s="101" customFormat="1" ht="24" customHeight="1" spans="1:10">
      <c r="A87" s="106">
        <f t="shared" si="2"/>
        <v>85</v>
      </c>
      <c r="B87" s="114" t="s">
        <v>194</v>
      </c>
      <c r="C87" s="115" t="s">
        <v>195</v>
      </c>
      <c r="D87" s="114" t="s">
        <v>196</v>
      </c>
      <c r="E87" s="115" t="s">
        <v>22</v>
      </c>
      <c r="F87" s="109">
        <v>2</v>
      </c>
      <c r="G87" s="69">
        <v>300</v>
      </c>
      <c r="H87" s="113">
        <f t="shared" si="3"/>
        <v>600</v>
      </c>
      <c r="I87" s="115" t="s">
        <v>51</v>
      </c>
      <c r="J87" s="115"/>
    </row>
    <row r="88" s="101" customFormat="1" ht="24" customHeight="1" spans="1:10">
      <c r="A88" s="106">
        <f t="shared" si="2"/>
        <v>86</v>
      </c>
      <c r="B88" s="116"/>
      <c r="C88" s="115" t="s">
        <v>197</v>
      </c>
      <c r="D88" s="116"/>
      <c r="E88" s="115" t="s">
        <v>22</v>
      </c>
      <c r="F88" s="109">
        <v>2</v>
      </c>
      <c r="G88" s="69">
        <v>200</v>
      </c>
      <c r="H88" s="113">
        <f t="shared" si="3"/>
        <v>400</v>
      </c>
      <c r="I88" s="115" t="s">
        <v>43</v>
      </c>
      <c r="J88" s="115"/>
    </row>
    <row r="89" s="101" customFormat="1" ht="24" customHeight="1" spans="1:10">
      <c r="A89" s="106">
        <f t="shared" si="2"/>
        <v>87</v>
      </c>
      <c r="B89" s="116"/>
      <c r="C89" s="115" t="s">
        <v>198</v>
      </c>
      <c r="D89" s="116"/>
      <c r="E89" s="115" t="s">
        <v>22</v>
      </c>
      <c r="F89" s="109">
        <v>2</v>
      </c>
      <c r="G89" s="69">
        <v>500</v>
      </c>
      <c r="H89" s="113">
        <f t="shared" si="3"/>
        <v>1000</v>
      </c>
      <c r="I89" s="115" t="s">
        <v>199</v>
      </c>
      <c r="J89" s="115"/>
    </row>
    <row r="90" s="101" customFormat="1" ht="24" customHeight="1" spans="1:10">
      <c r="A90" s="106">
        <f t="shared" si="2"/>
        <v>88</v>
      </c>
      <c r="B90" s="116"/>
      <c r="C90" s="115" t="s">
        <v>200</v>
      </c>
      <c r="D90" s="116"/>
      <c r="E90" s="115" t="s">
        <v>22</v>
      </c>
      <c r="F90" s="109">
        <v>2</v>
      </c>
      <c r="G90" s="69">
        <v>100</v>
      </c>
      <c r="H90" s="113">
        <f t="shared" si="3"/>
        <v>200</v>
      </c>
      <c r="I90" s="115" t="s">
        <v>42</v>
      </c>
      <c r="J90" s="115"/>
    </row>
    <row r="91" s="101" customFormat="1" ht="24" customHeight="1" spans="1:10">
      <c r="A91" s="106">
        <f t="shared" si="2"/>
        <v>89</v>
      </c>
      <c r="B91" s="116"/>
      <c r="C91" s="115" t="s">
        <v>201</v>
      </c>
      <c r="D91" s="116"/>
      <c r="E91" s="115" t="s">
        <v>22</v>
      </c>
      <c r="F91" s="109">
        <v>2</v>
      </c>
      <c r="G91" s="69">
        <v>100</v>
      </c>
      <c r="H91" s="113">
        <f t="shared" si="3"/>
        <v>200</v>
      </c>
      <c r="I91" s="115" t="s">
        <v>202</v>
      </c>
      <c r="J91" s="115"/>
    </row>
    <row r="92" s="101" customFormat="1" ht="24" customHeight="1" spans="1:10">
      <c r="A92" s="106">
        <f t="shared" si="2"/>
        <v>90</v>
      </c>
      <c r="B92" s="116"/>
      <c r="C92" s="115" t="s">
        <v>46</v>
      </c>
      <c r="D92" s="116"/>
      <c r="E92" s="115" t="s">
        <v>22</v>
      </c>
      <c r="F92" s="109">
        <v>2</v>
      </c>
      <c r="G92" s="69">
        <v>800</v>
      </c>
      <c r="H92" s="113">
        <f t="shared" si="3"/>
        <v>1600</v>
      </c>
      <c r="I92" s="115" t="s">
        <v>47</v>
      </c>
      <c r="J92" s="115"/>
    </row>
    <row r="93" s="101" customFormat="1" ht="24" customHeight="1" spans="1:10">
      <c r="A93" s="106">
        <f t="shared" si="2"/>
        <v>91</v>
      </c>
      <c r="B93" s="116"/>
      <c r="C93" s="115" t="s">
        <v>48</v>
      </c>
      <c r="D93" s="116"/>
      <c r="E93" s="115" t="s">
        <v>22</v>
      </c>
      <c r="F93" s="109">
        <v>2</v>
      </c>
      <c r="G93" s="69">
        <v>200</v>
      </c>
      <c r="H93" s="113">
        <f t="shared" si="3"/>
        <v>400</v>
      </c>
      <c r="I93" s="115" t="s">
        <v>49</v>
      </c>
      <c r="J93" s="115"/>
    </row>
    <row r="94" s="101" customFormat="1" ht="24" customHeight="1" spans="1:10">
      <c r="A94" s="106">
        <f t="shared" si="2"/>
        <v>92</v>
      </c>
      <c r="B94" s="116"/>
      <c r="C94" s="115" t="s">
        <v>203</v>
      </c>
      <c r="D94" s="116"/>
      <c r="E94" s="115" t="s">
        <v>22</v>
      </c>
      <c r="F94" s="109">
        <v>2</v>
      </c>
      <c r="G94" s="69">
        <v>300</v>
      </c>
      <c r="H94" s="113">
        <f t="shared" si="3"/>
        <v>600</v>
      </c>
      <c r="I94" s="115" t="s">
        <v>204</v>
      </c>
      <c r="J94" s="115"/>
    </row>
    <row r="95" s="101" customFormat="1" ht="24" customHeight="1" spans="1:10">
      <c r="A95" s="106">
        <f t="shared" si="2"/>
        <v>93</v>
      </c>
      <c r="B95" s="116"/>
      <c r="C95" s="115" t="s">
        <v>205</v>
      </c>
      <c r="D95" s="116"/>
      <c r="E95" s="115" t="s">
        <v>22</v>
      </c>
      <c r="F95" s="109">
        <v>2</v>
      </c>
      <c r="G95" s="69">
        <v>2000</v>
      </c>
      <c r="H95" s="113">
        <f t="shared" si="3"/>
        <v>4000</v>
      </c>
      <c r="I95" s="115" t="s">
        <v>206</v>
      </c>
      <c r="J95" s="115"/>
    </row>
    <row r="96" s="101" customFormat="1" ht="24" customHeight="1" spans="1:10">
      <c r="A96" s="106">
        <f t="shared" si="2"/>
        <v>94</v>
      </c>
      <c r="B96" s="116"/>
      <c r="C96" s="115" t="s">
        <v>207</v>
      </c>
      <c r="D96" s="116"/>
      <c r="E96" s="115" t="s">
        <v>22</v>
      </c>
      <c r="F96" s="109">
        <v>2</v>
      </c>
      <c r="G96" s="69">
        <v>150</v>
      </c>
      <c r="H96" s="113">
        <f t="shared" si="3"/>
        <v>300</v>
      </c>
      <c r="I96" s="115" t="s">
        <v>191</v>
      </c>
      <c r="J96" s="115"/>
    </row>
    <row r="97" s="101" customFormat="1" ht="24" customHeight="1" spans="1:10">
      <c r="A97" s="106">
        <f t="shared" si="2"/>
        <v>95</v>
      </c>
      <c r="B97" s="116"/>
      <c r="C97" s="115" t="s">
        <v>208</v>
      </c>
      <c r="D97" s="116"/>
      <c r="E97" s="115" t="s">
        <v>22</v>
      </c>
      <c r="F97" s="109">
        <v>2</v>
      </c>
      <c r="G97" s="69">
        <v>150</v>
      </c>
      <c r="H97" s="113">
        <f t="shared" si="3"/>
        <v>300</v>
      </c>
      <c r="I97" s="115" t="s">
        <v>44</v>
      </c>
      <c r="J97" s="115"/>
    </row>
    <row r="98" s="101" customFormat="1" ht="24" customHeight="1" spans="1:10">
      <c r="A98" s="106">
        <f t="shared" si="2"/>
        <v>96</v>
      </c>
      <c r="B98" s="114" t="s">
        <v>209</v>
      </c>
      <c r="C98" s="115" t="s">
        <v>31</v>
      </c>
      <c r="D98" s="114" t="s">
        <v>196</v>
      </c>
      <c r="E98" s="115" t="s">
        <v>22</v>
      </c>
      <c r="F98" s="109">
        <v>2</v>
      </c>
      <c r="G98" s="69">
        <v>100</v>
      </c>
      <c r="H98" s="113">
        <f t="shared" si="3"/>
        <v>200</v>
      </c>
      <c r="I98" s="115" t="s">
        <v>33</v>
      </c>
      <c r="J98" s="115"/>
    </row>
    <row r="99" s="101" customFormat="1" ht="24" customHeight="1" spans="1:10">
      <c r="A99" s="106">
        <f t="shared" si="2"/>
        <v>97</v>
      </c>
      <c r="B99" s="116"/>
      <c r="C99" s="115" t="s">
        <v>197</v>
      </c>
      <c r="D99" s="116"/>
      <c r="E99" s="115" t="s">
        <v>22</v>
      </c>
      <c r="F99" s="109">
        <v>2</v>
      </c>
      <c r="G99" s="69">
        <v>200</v>
      </c>
      <c r="H99" s="113">
        <f t="shared" si="3"/>
        <v>400</v>
      </c>
      <c r="I99" s="115" t="s">
        <v>35</v>
      </c>
      <c r="J99" s="115"/>
    </row>
    <row r="100" s="101" customFormat="1" ht="24" customHeight="1" spans="1:10">
      <c r="A100" s="106">
        <f t="shared" si="2"/>
        <v>98</v>
      </c>
      <c r="B100" s="116"/>
      <c r="C100" s="115" t="s">
        <v>46</v>
      </c>
      <c r="D100" s="116"/>
      <c r="E100" s="115" t="s">
        <v>22</v>
      </c>
      <c r="F100" s="109">
        <v>2</v>
      </c>
      <c r="G100" s="69">
        <v>800</v>
      </c>
      <c r="H100" s="113">
        <f t="shared" si="3"/>
        <v>1600</v>
      </c>
      <c r="I100" s="115" t="s">
        <v>210</v>
      </c>
      <c r="J100" s="115"/>
    </row>
    <row r="101" s="101" customFormat="1" ht="24" customHeight="1" spans="1:10">
      <c r="A101" s="106">
        <f t="shared" si="2"/>
        <v>99</v>
      </c>
      <c r="B101" s="116"/>
      <c r="C101" s="115" t="s">
        <v>36</v>
      </c>
      <c r="D101" s="116"/>
      <c r="E101" s="115" t="s">
        <v>22</v>
      </c>
      <c r="F101" s="109">
        <v>2</v>
      </c>
      <c r="G101" s="69">
        <v>150</v>
      </c>
      <c r="H101" s="113">
        <f t="shared" si="3"/>
        <v>300</v>
      </c>
      <c r="I101" s="115" t="s">
        <v>37</v>
      </c>
      <c r="J101" s="115"/>
    </row>
    <row r="102" s="101" customFormat="1" ht="24" customHeight="1" spans="1:10">
      <c r="A102" s="106">
        <f t="shared" si="2"/>
        <v>100</v>
      </c>
      <c r="B102" s="116"/>
      <c r="C102" s="115" t="s">
        <v>211</v>
      </c>
      <c r="D102" s="116"/>
      <c r="E102" s="115" t="s">
        <v>22</v>
      </c>
      <c r="F102" s="109">
        <v>2</v>
      </c>
      <c r="G102" s="69">
        <v>300</v>
      </c>
      <c r="H102" s="113">
        <f t="shared" si="3"/>
        <v>600</v>
      </c>
      <c r="I102" s="115" t="s">
        <v>212</v>
      </c>
      <c r="J102" s="115"/>
    </row>
    <row r="103" s="101" customFormat="1" ht="24" customHeight="1" spans="1:10">
      <c r="A103" s="106">
        <f t="shared" si="2"/>
        <v>101</v>
      </c>
      <c r="B103" s="116"/>
      <c r="C103" s="115" t="s">
        <v>213</v>
      </c>
      <c r="D103" s="116"/>
      <c r="E103" s="115" t="s">
        <v>22</v>
      </c>
      <c r="F103" s="109">
        <v>2</v>
      </c>
      <c r="G103" s="69">
        <v>500</v>
      </c>
      <c r="H103" s="113">
        <f t="shared" si="3"/>
        <v>1000</v>
      </c>
      <c r="I103" s="115" t="s">
        <v>214</v>
      </c>
      <c r="J103" s="115"/>
    </row>
    <row r="104" s="101" customFormat="1" ht="24" customHeight="1" spans="1:10">
      <c r="A104" s="106">
        <f t="shared" si="2"/>
        <v>102</v>
      </c>
      <c r="B104" s="116"/>
      <c r="C104" s="115" t="s">
        <v>215</v>
      </c>
      <c r="D104" s="116"/>
      <c r="E104" s="115" t="s">
        <v>22</v>
      </c>
      <c r="F104" s="109">
        <v>2</v>
      </c>
      <c r="G104" s="69">
        <v>300</v>
      </c>
      <c r="H104" s="113">
        <f t="shared" si="3"/>
        <v>600</v>
      </c>
      <c r="I104" s="115" t="s">
        <v>216</v>
      </c>
      <c r="J104" s="115"/>
    </row>
    <row r="105" s="101" customFormat="1" ht="24" customHeight="1" spans="1:10">
      <c r="A105" s="106">
        <f t="shared" si="2"/>
        <v>103</v>
      </c>
      <c r="B105" s="114" t="s">
        <v>217</v>
      </c>
      <c r="C105" s="115" t="s">
        <v>200</v>
      </c>
      <c r="D105" s="114" t="s">
        <v>176</v>
      </c>
      <c r="E105" s="115" t="s">
        <v>22</v>
      </c>
      <c r="F105" s="109">
        <v>2</v>
      </c>
      <c r="G105" s="69">
        <v>100</v>
      </c>
      <c r="H105" s="113">
        <f t="shared" si="3"/>
        <v>200</v>
      </c>
      <c r="I105" s="115" t="s">
        <v>218</v>
      </c>
      <c r="J105" s="115"/>
    </row>
    <row r="106" s="101" customFormat="1" ht="24" customHeight="1" spans="1:10">
      <c r="A106" s="106">
        <f t="shared" si="2"/>
        <v>104</v>
      </c>
      <c r="B106" s="116"/>
      <c r="C106" s="115" t="s">
        <v>219</v>
      </c>
      <c r="D106" s="116"/>
      <c r="E106" s="115" t="s">
        <v>22</v>
      </c>
      <c r="F106" s="109">
        <v>2</v>
      </c>
      <c r="G106" s="69">
        <v>100</v>
      </c>
      <c r="H106" s="113">
        <f t="shared" si="3"/>
        <v>200</v>
      </c>
      <c r="I106" s="115" t="s">
        <v>220</v>
      </c>
      <c r="J106" s="115"/>
    </row>
    <row r="107" s="101" customFormat="1" ht="24" customHeight="1" spans="1:10">
      <c r="A107" s="106">
        <f t="shared" si="2"/>
        <v>105</v>
      </c>
      <c r="B107" s="116"/>
      <c r="C107" s="115" t="s">
        <v>197</v>
      </c>
      <c r="D107" s="116"/>
      <c r="E107" s="115" t="s">
        <v>22</v>
      </c>
      <c r="F107" s="109">
        <v>2</v>
      </c>
      <c r="G107" s="69">
        <v>200</v>
      </c>
      <c r="H107" s="113">
        <f t="shared" si="3"/>
        <v>400</v>
      </c>
      <c r="I107" s="115" t="s">
        <v>221</v>
      </c>
      <c r="J107" s="115"/>
    </row>
    <row r="108" s="101" customFormat="1" ht="24" customHeight="1" spans="1:10">
      <c r="A108" s="106">
        <f t="shared" si="2"/>
        <v>106</v>
      </c>
      <c r="B108" s="116"/>
      <c r="C108" s="115" t="s">
        <v>222</v>
      </c>
      <c r="D108" s="116"/>
      <c r="E108" s="115" t="s">
        <v>22</v>
      </c>
      <c r="F108" s="109">
        <v>2</v>
      </c>
      <c r="G108" s="69">
        <v>500</v>
      </c>
      <c r="H108" s="113">
        <f t="shared" si="3"/>
        <v>1000</v>
      </c>
      <c r="I108" s="115" t="s">
        <v>223</v>
      </c>
      <c r="J108" s="115"/>
    </row>
    <row r="109" s="101" customFormat="1" ht="24" customHeight="1" spans="1:10">
      <c r="A109" s="106">
        <f t="shared" si="2"/>
        <v>107</v>
      </c>
      <c r="B109" s="116"/>
      <c r="C109" s="115" t="s">
        <v>224</v>
      </c>
      <c r="D109" s="116"/>
      <c r="E109" s="115" t="s">
        <v>22</v>
      </c>
      <c r="F109" s="109">
        <v>2</v>
      </c>
      <c r="G109" s="69">
        <v>500</v>
      </c>
      <c r="H109" s="113">
        <f t="shared" si="3"/>
        <v>1000</v>
      </c>
      <c r="I109" s="115" t="s">
        <v>225</v>
      </c>
      <c r="J109" s="115"/>
    </row>
    <row r="110" s="101" customFormat="1" ht="24" customHeight="1" spans="1:10">
      <c r="A110" s="106">
        <f t="shared" si="2"/>
        <v>108</v>
      </c>
      <c r="B110" s="116"/>
      <c r="C110" s="114" t="s">
        <v>226</v>
      </c>
      <c r="D110" s="116"/>
      <c r="E110" s="114" t="s">
        <v>22</v>
      </c>
      <c r="F110" s="109">
        <v>2</v>
      </c>
      <c r="G110" s="122">
        <v>150</v>
      </c>
      <c r="H110" s="123">
        <f t="shared" si="3"/>
        <v>300</v>
      </c>
      <c r="I110" s="114" t="s">
        <v>227</v>
      </c>
      <c r="J110" s="115"/>
    </row>
    <row r="111" s="101" customFormat="1" ht="24" customHeight="1" spans="1:10">
      <c r="A111" s="106">
        <f t="shared" si="2"/>
        <v>109</v>
      </c>
      <c r="B111" s="115" t="s">
        <v>228</v>
      </c>
      <c r="C111" s="115" t="s">
        <v>229</v>
      </c>
      <c r="D111" s="115" t="s">
        <v>230</v>
      </c>
      <c r="E111" s="115" t="s">
        <v>22</v>
      </c>
      <c r="F111" s="109">
        <v>3</v>
      </c>
      <c r="G111" s="69">
        <v>10000</v>
      </c>
      <c r="H111" s="123">
        <f t="shared" si="3"/>
        <v>30000</v>
      </c>
      <c r="I111" s="115" t="s">
        <v>231</v>
      </c>
      <c r="J111" s="115"/>
    </row>
    <row r="112" s="101" customFormat="1" ht="24" customHeight="1" spans="1:10">
      <c r="A112" s="106">
        <f t="shared" si="2"/>
        <v>110</v>
      </c>
      <c r="B112" s="115" t="s">
        <v>232</v>
      </c>
      <c r="C112" s="115" t="s">
        <v>233</v>
      </c>
      <c r="D112" s="114" t="s">
        <v>230</v>
      </c>
      <c r="E112" s="115" t="s">
        <v>22</v>
      </c>
      <c r="F112" s="109">
        <v>3</v>
      </c>
      <c r="G112" s="69">
        <v>1780</v>
      </c>
      <c r="H112" s="113">
        <f t="shared" si="3"/>
        <v>5340</v>
      </c>
      <c r="I112" s="115" t="s">
        <v>234</v>
      </c>
      <c r="J112" s="115"/>
    </row>
    <row r="113" s="101" customFormat="1" ht="24" customHeight="1" spans="1:10">
      <c r="A113" s="106">
        <f t="shared" si="2"/>
        <v>111</v>
      </c>
      <c r="B113" s="115"/>
      <c r="C113" s="115" t="s">
        <v>235</v>
      </c>
      <c r="D113" s="116"/>
      <c r="E113" s="115" t="s">
        <v>22</v>
      </c>
      <c r="F113" s="109">
        <v>3</v>
      </c>
      <c r="G113" s="69">
        <v>780</v>
      </c>
      <c r="H113" s="113">
        <f t="shared" si="3"/>
        <v>2340</v>
      </c>
      <c r="I113" s="115" t="s">
        <v>236</v>
      </c>
      <c r="J113" s="115"/>
    </row>
    <row r="114" s="101" customFormat="1" ht="24" customHeight="1" spans="1:10">
      <c r="A114" s="106">
        <f t="shared" si="2"/>
        <v>112</v>
      </c>
      <c r="B114" s="115"/>
      <c r="C114" s="115" t="s">
        <v>237</v>
      </c>
      <c r="D114" s="116"/>
      <c r="E114" s="115" t="s">
        <v>22</v>
      </c>
      <c r="F114" s="109">
        <v>3</v>
      </c>
      <c r="G114" s="69">
        <v>6000</v>
      </c>
      <c r="H114" s="113">
        <f t="shared" si="3"/>
        <v>18000</v>
      </c>
      <c r="I114" s="115" t="s">
        <v>238</v>
      </c>
      <c r="J114" s="115"/>
    </row>
    <row r="115" s="100" customFormat="1" ht="24" customHeight="1" spans="1:10">
      <c r="A115" s="106">
        <f t="shared" si="2"/>
        <v>113</v>
      </c>
      <c r="B115" s="116" t="s">
        <v>239</v>
      </c>
      <c r="C115" s="118" t="s">
        <v>240</v>
      </c>
      <c r="D115" s="115" t="s">
        <v>241</v>
      </c>
      <c r="E115" s="109" t="s">
        <v>22</v>
      </c>
      <c r="F115" s="109">
        <v>3</v>
      </c>
      <c r="G115" s="110">
        <v>1500</v>
      </c>
      <c r="H115" s="113">
        <f t="shared" si="3"/>
        <v>4500</v>
      </c>
      <c r="I115" s="109" t="s">
        <v>96</v>
      </c>
      <c r="J115" s="104"/>
    </row>
    <row r="116" s="100" customFormat="1" ht="24" customHeight="1" spans="1:10">
      <c r="A116" s="106">
        <f t="shared" ref="A116:A141" si="4">ROW()-2</f>
        <v>114</v>
      </c>
      <c r="B116" s="116"/>
      <c r="C116" s="118" t="s">
        <v>89</v>
      </c>
      <c r="D116" s="115"/>
      <c r="E116" s="109" t="s">
        <v>22</v>
      </c>
      <c r="F116" s="109">
        <v>3</v>
      </c>
      <c r="G116" s="110">
        <v>300</v>
      </c>
      <c r="H116" s="113">
        <f t="shared" ref="H116:H140" si="5">F116*G116</f>
        <v>900</v>
      </c>
      <c r="I116" s="109" t="s">
        <v>96</v>
      </c>
      <c r="J116" s="104"/>
    </row>
    <row r="117" s="100" customFormat="1" ht="24" customHeight="1" spans="1:10">
      <c r="A117" s="106">
        <f t="shared" si="4"/>
        <v>115</v>
      </c>
      <c r="B117" s="117"/>
      <c r="C117" s="118" t="s">
        <v>242</v>
      </c>
      <c r="D117" s="115"/>
      <c r="E117" s="109" t="s">
        <v>22</v>
      </c>
      <c r="F117" s="109">
        <v>3</v>
      </c>
      <c r="G117" s="110">
        <v>500</v>
      </c>
      <c r="H117" s="113">
        <f t="shared" si="5"/>
        <v>1500</v>
      </c>
      <c r="I117" s="109" t="s">
        <v>96</v>
      </c>
      <c r="J117" s="104"/>
    </row>
    <row r="118" s="100" customFormat="1" ht="24" customHeight="1" spans="1:10">
      <c r="A118" s="106">
        <f t="shared" si="4"/>
        <v>116</v>
      </c>
      <c r="B118" s="115" t="s">
        <v>243</v>
      </c>
      <c r="C118" s="118" t="s">
        <v>89</v>
      </c>
      <c r="D118" s="116" t="s">
        <v>230</v>
      </c>
      <c r="E118" s="109" t="s">
        <v>22</v>
      </c>
      <c r="F118" s="109">
        <v>3</v>
      </c>
      <c r="G118" s="110">
        <v>300</v>
      </c>
      <c r="H118" s="113">
        <f t="shared" si="5"/>
        <v>900</v>
      </c>
      <c r="I118" s="109" t="s">
        <v>244</v>
      </c>
      <c r="J118" s="104"/>
    </row>
    <row r="119" s="100" customFormat="1" ht="24" customHeight="1" spans="1:10">
      <c r="A119" s="106">
        <f t="shared" si="4"/>
        <v>117</v>
      </c>
      <c r="B119" s="115"/>
      <c r="C119" s="118" t="s">
        <v>92</v>
      </c>
      <c r="D119" s="116"/>
      <c r="E119" s="109" t="s">
        <v>22</v>
      </c>
      <c r="F119" s="109">
        <v>3</v>
      </c>
      <c r="G119" s="110">
        <v>200</v>
      </c>
      <c r="H119" s="113">
        <f t="shared" si="5"/>
        <v>600</v>
      </c>
      <c r="I119" s="109" t="s">
        <v>245</v>
      </c>
      <c r="J119" s="104"/>
    </row>
    <row r="120" s="100" customFormat="1" ht="24" customHeight="1" spans="1:10">
      <c r="A120" s="106">
        <f t="shared" si="4"/>
        <v>118</v>
      </c>
      <c r="B120" s="115"/>
      <c r="C120" s="118" t="s">
        <v>240</v>
      </c>
      <c r="D120" s="116"/>
      <c r="E120" s="109" t="s">
        <v>22</v>
      </c>
      <c r="F120" s="109">
        <v>3</v>
      </c>
      <c r="G120" s="110">
        <v>1500</v>
      </c>
      <c r="H120" s="113">
        <f t="shared" si="5"/>
        <v>4500</v>
      </c>
      <c r="I120" s="109" t="s">
        <v>96</v>
      </c>
      <c r="J120" s="104"/>
    </row>
    <row r="121" s="100" customFormat="1" ht="24" customHeight="1" spans="1:10">
      <c r="A121" s="106">
        <f t="shared" si="4"/>
        <v>119</v>
      </c>
      <c r="B121" s="115"/>
      <c r="C121" s="118" t="s">
        <v>246</v>
      </c>
      <c r="D121" s="116"/>
      <c r="E121" s="109" t="s">
        <v>22</v>
      </c>
      <c r="F121" s="109">
        <v>3</v>
      </c>
      <c r="G121" s="110">
        <v>500</v>
      </c>
      <c r="H121" s="113">
        <f t="shared" si="5"/>
        <v>1500</v>
      </c>
      <c r="I121" s="109" t="s">
        <v>96</v>
      </c>
      <c r="J121" s="104"/>
    </row>
    <row r="122" s="100" customFormat="1" ht="24" customHeight="1" spans="1:10">
      <c r="A122" s="106">
        <f t="shared" si="4"/>
        <v>120</v>
      </c>
      <c r="B122" s="115"/>
      <c r="C122" s="118" t="s">
        <v>247</v>
      </c>
      <c r="D122" s="116"/>
      <c r="E122" s="109" t="s">
        <v>22</v>
      </c>
      <c r="F122" s="109">
        <v>3</v>
      </c>
      <c r="G122" s="110">
        <v>600</v>
      </c>
      <c r="H122" s="113">
        <f t="shared" si="5"/>
        <v>1800</v>
      </c>
      <c r="I122" s="109" t="s">
        <v>96</v>
      </c>
      <c r="J122" s="104"/>
    </row>
    <row r="123" s="100" customFormat="1" ht="24" customHeight="1" spans="1:10">
      <c r="A123" s="106">
        <f t="shared" si="4"/>
        <v>121</v>
      </c>
      <c r="B123" s="115" t="s">
        <v>248</v>
      </c>
      <c r="C123" s="115" t="s">
        <v>89</v>
      </c>
      <c r="D123" s="115" t="s">
        <v>249</v>
      </c>
      <c r="E123" s="109" t="s">
        <v>22</v>
      </c>
      <c r="F123" s="109">
        <v>4</v>
      </c>
      <c r="G123" s="110">
        <v>300</v>
      </c>
      <c r="H123" s="113">
        <f t="shared" si="5"/>
        <v>1200</v>
      </c>
      <c r="I123" s="109" t="s">
        <v>250</v>
      </c>
      <c r="J123" s="104"/>
    </row>
    <row r="124" s="100" customFormat="1" ht="24" customHeight="1" spans="1:10">
      <c r="A124" s="106">
        <f t="shared" si="4"/>
        <v>122</v>
      </c>
      <c r="B124" s="116" t="s">
        <v>251</v>
      </c>
      <c r="C124" s="118" t="s">
        <v>252</v>
      </c>
      <c r="D124" s="115" t="s">
        <v>253</v>
      </c>
      <c r="E124" s="115" t="s">
        <v>22</v>
      </c>
      <c r="F124" s="109">
        <v>10</v>
      </c>
      <c r="G124" s="110">
        <v>900</v>
      </c>
      <c r="H124" s="113">
        <f t="shared" si="5"/>
        <v>9000</v>
      </c>
      <c r="I124" s="109" t="s">
        <v>254</v>
      </c>
      <c r="J124" s="104"/>
    </row>
    <row r="125" s="100" customFormat="1" ht="24" customHeight="1" spans="1:10">
      <c r="A125" s="106">
        <f t="shared" si="4"/>
        <v>123</v>
      </c>
      <c r="B125" s="117"/>
      <c r="C125" s="118" t="s">
        <v>120</v>
      </c>
      <c r="D125" s="115"/>
      <c r="E125" s="115" t="s">
        <v>22</v>
      </c>
      <c r="F125" s="109">
        <v>10</v>
      </c>
      <c r="G125" s="110">
        <v>500</v>
      </c>
      <c r="H125" s="113">
        <f t="shared" si="5"/>
        <v>5000</v>
      </c>
      <c r="I125" s="109" t="s">
        <v>255</v>
      </c>
      <c r="J125" s="104"/>
    </row>
    <row r="126" s="100" customFormat="1" ht="36" customHeight="1" spans="1:10">
      <c r="A126" s="106">
        <f t="shared" si="4"/>
        <v>124</v>
      </c>
      <c r="B126" s="115" t="s">
        <v>256</v>
      </c>
      <c r="C126" s="118" t="s">
        <v>146</v>
      </c>
      <c r="D126" s="115" t="s">
        <v>176</v>
      </c>
      <c r="E126" s="115" t="s">
        <v>22</v>
      </c>
      <c r="F126" s="109">
        <v>5</v>
      </c>
      <c r="G126" s="69">
        <v>500</v>
      </c>
      <c r="H126" s="110">
        <f t="shared" si="5"/>
        <v>2500</v>
      </c>
      <c r="I126" s="109" t="s">
        <v>257</v>
      </c>
      <c r="J126" s="104"/>
    </row>
    <row r="127" s="100" customFormat="1" ht="24" spans="1:10">
      <c r="A127" s="106">
        <f t="shared" si="4"/>
        <v>125</v>
      </c>
      <c r="B127" s="115" t="s">
        <v>258</v>
      </c>
      <c r="C127" s="115" t="s">
        <v>259</v>
      </c>
      <c r="D127" s="116" t="s">
        <v>260</v>
      </c>
      <c r="E127" s="115" t="s">
        <v>22</v>
      </c>
      <c r="F127" s="109">
        <v>3</v>
      </c>
      <c r="G127" s="122">
        <v>400</v>
      </c>
      <c r="H127" s="110">
        <f t="shared" si="5"/>
        <v>1200</v>
      </c>
      <c r="I127" s="106" t="s">
        <v>261</v>
      </c>
      <c r="J127" s="104"/>
    </row>
    <row r="128" s="100" customFormat="1" ht="24" spans="1:10">
      <c r="A128" s="106">
        <f t="shared" si="4"/>
        <v>126</v>
      </c>
      <c r="B128" s="115"/>
      <c r="C128" s="115" t="s">
        <v>262</v>
      </c>
      <c r="D128" s="116"/>
      <c r="E128" s="115" t="s">
        <v>22</v>
      </c>
      <c r="F128" s="109">
        <v>3</v>
      </c>
      <c r="G128" s="69">
        <v>200</v>
      </c>
      <c r="H128" s="110">
        <f t="shared" si="5"/>
        <v>600</v>
      </c>
      <c r="I128" s="109" t="s">
        <v>263</v>
      </c>
      <c r="J128" s="104"/>
    </row>
    <row r="129" s="101" customFormat="1" ht="24" customHeight="1" spans="1:10">
      <c r="A129" s="115">
        <f t="shared" si="4"/>
        <v>127</v>
      </c>
      <c r="B129" s="115" t="s">
        <v>264</v>
      </c>
      <c r="C129" s="118" t="s">
        <v>265</v>
      </c>
      <c r="D129" s="114" t="s">
        <v>266</v>
      </c>
      <c r="E129" s="115" t="s">
        <v>22</v>
      </c>
      <c r="F129" s="109">
        <v>20</v>
      </c>
      <c r="G129" s="69">
        <v>2000</v>
      </c>
      <c r="H129" s="113">
        <f t="shared" si="5"/>
        <v>40000</v>
      </c>
      <c r="I129" s="115" t="s">
        <v>267</v>
      </c>
      <c r="J129" s="115"/>
    </row>
    <row r="130" s="101" customFormat="1" ht="24" customHeight="1" spans="1:10">
      <c r="A130" s="115">
        <f t="shared" si="4"/>
        <v>128</v>
      </c>
      <c r="B130" s="115"/>
      <c r="C130" s="118" t="s">
        <v>268</v>
      </c>
      <c r="D130" s="116"/>
      <c r="E130" s="115" t="s">
        <v>22</v>
      </c>
      <c r="F130" s="109">
        <v>20</v>
      </c>
      <c r="G130" s="69">
        <v>2000</v>
      </c>
      <c r="H130" s="113">
        <f t="shared" si="5"/>
        <v>40000</v>
      </c>
      <c r="I130" s="115" t="s">
        <v>269</v>
      </c>
      <c r="J130" s="115"/>
    </row>
    <row r="131" s="101" customFormat="1" ht="24" customHeight="1" spans="1:10">
      <c r="A131" s="115">
        <f t="shared" si="4"/>
        <v>129</v>
      </c>
      <c r="B131" s="114" t="s">
        <v>270</v>
      </c>
      <c r="C131" s="118" t="s">
        <v>271</v>
      </c>
      <c r="D131" s="114" t="s">
        <v>176</v>
      </c>
      <c r="E131" s="115" t="s">
        <v>22</v>
      </c>
      <c r="F131" s="109">
        <v>5</v>
      </c>
      <c r="G131" s="69">
        <v>2000</v>
      </c>
      <c r="H131" s="113">
        <f t="shared" si="5"/>
        <v>10000</v>
      </c>
      <c r="I131" s="115" t="s">
        <v>269</v>
      </c>
      <c r="J131" s="115"/>
    </row>
    <row r="132" s="101" customFormat="1" ht="24" customHeight="1" spans="1:10">
      <c r="A132" s="115">
        <f t="shared" si="4"/>
        <v>130</v>
      </c>
      <c r="B132" s="116"/>
      <c r="C132" s="118" t="s">
        <v>272</v>
      </c>
      <c r="D132" s="116"/>
      <c r="E132" s="115" t="s">
        <v>22</v>
      </c>
      <c r="F132" s="109">
        <v>5</v>
      </c>
      <c r="G132" s="69">
        <v>500</v>
      </c>
      <c r="H132" s="113">
        <f t="shared" si="5"/>
        <v>2500</v>
      </c>
      <c r="I132" s="115" t="s">
        <v>273</v>
      </c>
      <c r="J132" s="115"/>
    </row>
    <row r="133" s="101" customFormat="1" ht="24" customHeight="1" spans="1:10">
      <c r="A133" s="115">
        <f t="shared" si="4"/>
        <v>131</v>
      </c>
      <c r="B133" s="116"/>
      <c r="C133" s="118" t="s">
        <v>274</v>
      </c>
      <c r="D133" s="116"/>
      <c r="E133" s="115" t="s">
        <v>22</v>
      </c>
      <c r="F133" s="109">
        <v>5</v>
      </c>
      <c r="G133" s="69">
        <v>500</v>
      </c>
      <c r="H133" s="113">
        <f t="shared" si="5"/>
        <v>2500</v>
      </c>
      <c r="I133" s="115" t="s">
        <v>275</v>
      </c>
      <c r="J133" s="115"/>
    </row>
    <row r="134" s="101" customFormat="1" ht="24" customHeight="1" spans="1:10">
      <c r="A134" s="115">
        <f t="shared" si="4"/>
        <v>132</v>
      </c>
      <c r="B134" s="117"/>
      <c r="C134" s="118" t="s">
        <v>276</v>
      </c>
      <c r="D134" s="117"/>
      <c r="E134" s="115" t="s">
        <v>22</v>
      </c>
      <c r="F134" s="109">
        <v>5</v>
      </c>
      <c r="G134" s="69">
        <v>500</v>
      </c>
      <c r="H134" s="113">
        <f t="shared" si="5"/>
        <v>2500</v>
      </c>
      <c r="I134" s="115" t="s">
        <v>277</v>
      </c>
      <c r="J134" s="115"/>
    </row>
    <row r="135" s="100" customFormat="1" ht="24" customHeight="1" spans="1:10">
      <c r="A135" s="106">
        <f t="shared" si="4"/>
        <v>133</v>
      </c>
      <c r="B135" s="115" t="s">
        <v>278</v>
      </c>
      <c r="C135" s="115" t="s">
        <v>279</v>
      </c>
      <c r="D135" s="114" t="s">
        <v>280</v>
      </c>
      <c r="E135" s="115" t="s">
        <v>22</v>
      </c>
      <c r="F135" s="109">
        <v>5</v>
      </c>
      <c r="G135" s="69">
        <v>600</v>
      </c>
      <c r="H135" s="113">
        <f t="shared" si="5"/>
        <v>3000</v>
      </c>
      <c r="I135" s="109" t="s">
        <v>281</v>
      </c>
      <c r="J135" s="104"/>
    </row>
    <row r="136" s="100" customFormat="1" ht="24" customHeight="1" spans="1:10">
      <c r="A136" s="106">
        <f t="shared" si="4"/>
        <v>134</v>
      </c>
      <c r="B136" s="115"/>
      <c r="C136" s="115" t="s">
        <v>282</v>
      </c>
      <c r="D136" s="116"/>
      <c r="E136" s="115" t="s">
        <v>22</v>
      </c>
      <c r="F136" s="109">
        <v>5</v>
      </c>
      <c r="G136" s="69">
        <v>400</v>
      </c>
      <c r="H136" s="113">
        <f t="shared" si="5"/>
        <v>2000</v>
      </c>
      <c r="I136" s="109" t="s">
        <v>283</v>
      </c>
      <c r="J136" s="104"/>
    </row>
    <row r="137" s="100" customFormat="1" ht="24" customHeight="1" spans="1:10">
      <c r="A137" s="106">
        <f t="shared" si="4"/>
        <v>135</v>
      </c>
      <c r="B137" s="115"/>
      <c r="C137" s="115" t="s">
        <v>284</v>
      </c>
      <c r="D137" s="116"/>
      <c r="E137" s="115" t="s">
        <v>22</v>
      </c>
      <c r="F137" s="109">
        <v>5</v>
      </c>
      <c r="G137" s="69">
        <v>200</v>
      </c>
      <c r="H137" s="113">
        <f t="shared" si="5"/>
        <v>1000</v>
      </c>
      <c r="I137" s="109" t="s">
        <v>285</v>
      </c>
      <c r="J137" s="104"/>
    </row>
    <row r="138" s="100" customFormat="1" ht="24" customHeight="1" spans="1:10">
      <c r="A138" s="106">
        <f t="shared" si="4"/>
        <v>136</v>
      </c>
      <c r="B138" s="115"/>
      <c r="C138" s="115" t="s">
        <v>286</v>
      </c>
      <c r="D138" s="117"/>
      <c r="E138" s="115" t="s">
        <v>22</v>
      </c>
      <c r="F138" s="109">
        <v>5</v>
      </c>
      <c r="G138" s="69">
        <v>300</v>
      </c>
      <c r="H138" s="113">
        <f t="shared" si="5"/>
        <v>1500</v>
      </c>
      <c r="I138" s="109" t="s">
        <v>287</v>
      </c>
      <c r="J138" s="104"/>
    </row>
    <row r="139" s="100" customFormat="1" ht="24" customHeight="1" spans="1:10">
      <c r="A139" s="106">
        <f t="shared" si="4"/>
        <v>137</v>
      </c>
      <c r="B139" s="114" t="s">
        <v>288</v>
      </c>
      <c r="C139" s="115" t="s">
        <v>289</v>
      </c>
      <c r="D139" s="116" t="s">
        <v>176</v>
      </c>
      <c r="E139" s="115" t="s">
        <v>22</v>
      </c>
      <c r="F139" s="109">
        <v>3</v>
      </c>
      <c r="G139" s="69">
        <v>1000</v>
      </c>
      <c r="H139" s="113">
        <f t="shared" si="5"/>
        <v>3000</v>
      </c>
      <c r="I139" s="109" t="s">
        <v>96</v>
      </c>
      <c r="J139" s="104"/>
    </row>
    <row r="140" s="100" customFormat="1" ht="24" customHeight="1" spans="1:10">
      <c r="A140" s="106">
        <f t="shared" si="4"/>
        <v>138</v>
      </c>
      <c r="B140" s="116"/>
      <c r="C140" s="115" t="s">
        <v>290</v>
      </c>
      <c r="D140" s="116"/>
      <c r="E140" s="114" t="s">
        <v>22</v>
      </c>
      <c r="F140" s="106">
        <v>3</v>
      </c>
      <c r="G140" s="122">
        <v>1000</v>
      </c>
      <c r="H140" s="123">
        <f t="shared" si="5"/>
        <v>3000</v>
      </c>
      <c r="I140" s="106" t="s">
        <v>96</v>
      </c>
      <c r="J140" s="104"/>
    </row>
    <row r="141" s="100" customFormat="1" ht="24" customHeight="1" spans="1:10">
      <c r="A141" s="106">
        <f t="shared" si="4"/>
        <v>139</v>
      </c>
      <c r="B141" s="116"/>
      <c r="C141" s="115" t="s">
        <v>291</v>
      </c>
      <c r="D141" s="116"/>
      <c r="E141" s="117"/>
      <c r="F141" s="124"/>
      <c r="G141" s="125"/>
      <c r="H141" s="126"/>
      <c r="I141" s="124"/>
      <c r="J141" s="104"/>
    </row>
    <row r="142" s="100" customFormat="1" ht="24" customHeight="1" spans="1:10">
      <c r="A142" s="106">
        <f t="shared" ref="A142:A176" si="6">ROW()-2</f>
        <v>140</v>
      </c>
      <c r="B142" s="114" t="s">
        <v>292</v>
      </c>
      <c r="C142" s="115" t="s">
        <v>293</v>
      </c>
      <c r="D142" s="114" t="s">
        <v>294</v>
      </c>
      <c r="E142" s="115" t="s">
        <v>22</v>
      </c>
      <c r="F142" s="109">
        <v>3</v>
      </c>
      <c r="G142" s="69">
        <v>50</v>
      </c>
      <c r="H142" s="113">
        <f t="shared" ref="H142:H176" si="7">F142*G142</f>
        <v>150</v>
      </c>
      <c r="I142" s="109" t="s">
        <v>295</v>
      </c>
      <c r="J142" s="104"/>
    </row>
    <row r="143" s="100" customFormat="1" ht="24" customHeight="1" spans="1:10">
      <c r="A143" s="106">
        <f t="shared" si="6"/>
        <v>141</v>
      </c>
      <c r="B143" s="116"/>
      <c r="C143" s="115" t="s">
        <v>296</v>
      </c>
      <c r="D143" s="116"/>
      <c r="E143" s="115" t="s">
        <v>22</v>
      </c>
      <c r="F143" s="109">
        <v>3</v>
      </c>
      <c r="G143" s="69">
        <v>100</v>
      </c>
      <c r="H143" s="113">
        <f t="shared" si="7"/>
        <v>300</v>
      </c>
      <c r="I143" s="109" t="s">
        <v>297</v>
      </c>
      <c r="J143" s="104"/>
    </row>
    <row r="144" s="100" customFormat="1" ht="24" customHeight="1" spans="1:10">
      <c r="A144" s="106">
        <f t="shared" si="6"/>
        <v>142</v>
      </c>
      <c r="B144" s="116"/>
      <c r="C144" s="115" t="s">
        <v>298</v>
      </c>
      <c r="D144" s="116"/>
      <c r="E144" s="115" t="s">
        <v>22</v>
      </c>
      <c r="F144" s="109">
        <v>3</v>
      </c>
      <c r="G144" s="69">
        <v>400</v>
      </c>
      <c r="H144" s="113">
        <f t="shared" si="7"/>
        <v>1200</v>
      </c>
      <c r="I144" s="109" t="s">
        <v>299</v>
      </c>
      <c r="J144" s="104"/>
    </row>
    <row r="145" s="100" customFormat="1" ht="24" customHeight="1" spans="1:10">
      <c r="A145" s="106">
        <f t="shared" si="6"/>
        <v>143</v>
      </c>
      <c r="B145" s="116"/>
      <c r="C145" s="115" t="s">
        <v>300</v>
      </c>
      <c r="D145" s="116"/>
      <c r="E145" s="115" t="s">
        <v>22</v>
      </c>
      <c r="F145" s="109">
        <v>3</v>
      </c>
      <c r="G145" s="69">
        <v>250</v>
      </c>
      <c r="H145" s="113">
        <f t="shared" si="7"/>
        <v>750</v>
      </c>
      <c r="I145" s="109" t="s">
        <v>301</v>
      </c>
      <c r="J145" s="104"/>
    </row>
    <row r="146" s="100" customFormat="1" ht="33" customHeight="1" spans="1:10">
      <c r="A146" s="106">
        <f t="shared" si="6"/>
        <v>144</v>
      </c>
      <c r="B146" s="116"/>
      <c r="C146" s="115" t="s">
        <v>302</v>
      </c>
      <c r="D146" s="116"/>
      <c r="E146" s="115" t="s">
        <v>22</v>
      </c>
      <c r="F146" s="109">
        <v>3</v>
      </c>
      <c r="G146" s="69">
        <v>300</v>
      </c>
      <c r="H146" s="113">
        <f t="shared" si="7"/>
        <v>900</v>
      </c>
      <c r="I146" s="109" t="s">
        <v>287</v>
      </c>
      <c r="J146" s="104"/>
    </row>
    <row r="147" s="100" customFormat="1" ht="24" customHeight="1" spans="1:10">
      <c r="A147" s="106">
        <f t="shared" si="6"/>
        <v>145</v>
      </c>
      <c r="B147" s="116"/>
      <c r="C147" s="115" t="s">
        <v>303</v>
      </c>
      <c r="D147" s="116"/>
      <c r="E147" s="115" t="s">
        <v>22</v>
      </c>
      <c r="F147" s="109">
        <v>3</v>
      </c>
      <c r="G147" s="69">
        <v>200</v>
      </c>
      <c r="H147" s="113">
        <f t="shared" si="7"/>
        <v>600</v>
      </c>
      <c r="I147" s="109" t="s">
        <v>304</v>
      </c>
      <c r="J147" s="104"/>
    </row>
    <row r="148" s="100" customFormat="1" ht="24" customHeight="1" spans="1:10">
      <c r="A148" s="106">
        <f t="shared" si="6"/>
        <v>146</v>
      </c>
      <c r="B148" s="117"/>
      <c r="C148" s="115" t="s">
        <v>305</v>
      </c>
      <c r="D148" s="117"/>
      <c r="E148" s="115" t="s">
        <v>22</v>
      </c>
      <c r="F148" s="109">
        <v>3</v>
      </c>
      <c r="G148" s="69">
        <v>400</v>
      </c>
      <c r="H148" s="113">
        <f t="shared" si="7"/>
        <v>1200</v>
      </c>
      <c r="I148" s="109" t="s">
        <v>299</v>
      </c>
      <c r="J148" s="104"/>
    </row>
    <row r="149" s="100" customFormat="1" ht="24" spans="1:12">
      <c r="A149" s="106">
        <f t="shared" si="6"/>
        <v>147</v>
      </c>
      <c r="B149" s="114" t="s">
        <v>306</v>
      </c>
      <c r="C149" s="115" t="s">
        <v>307</v>
      </c>
      <c r="D149" s="114" t="s">
        <v>308</v>
      </c>
      <c r="E149" s="115" t="s">
        <v>22</v>
      </c>
      <c r="F149" s="109">
        <v>3</v>
      </c>
      <c r="G149" s="69">
        <v>100</v>
      </c>
      <c r="H149" s="110">
        <f t="shared" si="7"/>
        <v>300</v>
      </c>
      <c r="I149" s="109" t="s">
        <v>309</v>
      </c>
      <c r="J149" s="104"/>
      <c r="L149" s="101"/>
    </row>
    <row r="150" s="100" customFormat="1" ht="24" spans="1:12">
      <c r="A150" s="106">
        <f t="shared" si="6"/>
        <v>148</v>
      </c>
      <c r="B150" s="116"/>
      <c r="C150" s="115" t="s">
        <v>310</v>
      </c>
      <c r="D150" s="116"/>
      <c r="E150" s="115" t="s">
        <v>22</v>
      </c>
      <c r="F150" s="109">
        <v>3</v>
      </c>
      <c r="G150" s="69">
        <v>200</v>
      </c>
      <c r="H150" s="110">
        <f t="shared" si="7"/>
        <v>600</v>
      </c>
      <c r="I150" s="109" t="s">
        <v>311</v>
      </c>
      <c r="J150" s="104"/>
      <c r="L150" s="101"/>
    </row>
    <row r="151" s="100" customFormat="1" ht="24" spans="1:12">
      <c r="A151" s="106">
        <f t="shared" si="6"/>
        <v>149</v>
      </c>
      <c r="B151" s="116"/>
      <c r="C151" s="115" t="s">
        <v>312</v>
      </c>
      <c r="D151" s="116"/>
      <c r="E151" s="115" t="s">
        <v>22</v>
      </c>
      <c r="F151" s="109">
        <v>3</v>
      </c>
      <c r="G151" s="69">
        <v>200</v>
      </c>
      <c r="H151" s="110">
        <f t="shared" si="7"/>
        <v>600</v>
      </c>
      <c r="I151" s="109" t="s">
        <v>313</v>
      </c>
      <c r="J151" s="104"/>
      <c r="L151" s="101"/>
    </row>
    <row r="152" s="100" customFormat="1" ht="24" spans="1:12">
      <c r="A152" s="106">
        <f t="shared" si="6"/>
        <v>150</v>
      </c>
      <c r="B152" s="117"/>
      <c r="C152" s="115" t="s">
        <v>314</v>
      </c>
      <c r="D152" s="117"/>
      <c r="E152" s="115" t="s">
        <v>22</v>
      </c>
      <c r="F152" s="109">
        <v>3</v>
      </c>
      <c r="G152" s="69">
        <v>500</v>
      </c>
      <c r="H152" s="110">
        <f t="shared" si="7"/>
        <v>1500</v>
      </c>
      <c r="I152" s="109" t="s">
        <v>124</v>
      </c>
      <c r="J152" s="104"/>
      <c r="L152" s="101"/>
    </row>
    <row r="153" s="100" customFormat="1" ht="24" spans="1:10">
      <c r="A153" s="106">
        <f t="shared" si="6"/>
        <v>151</v>
      </c>
      <c r="B153" s="115" t="s">
        <v>315</v>
      </c>
      <c r="C153" s="119" t="s">
        <v>293</v>
      </c>
      <c r="D153" s="116" t="s">
        <v>316</v>
      </c>
      <c r="E153" s="115" t="s">
        <v>22</v>
      </c>
      <c r="F153" s="115">
        <v>2</v>
      </c>
      <c r="G153" s="69">
        <v>50</v>
      </c>
      <c r="H153" s="110">
        <f t="shared" si="7"/>
        <v>100</v>
      </c>
      <c r="I153" s="109" t="s">
        <v>317</v>
      </c>
      <c r="J153" s="104"/>
    </row>
    <row r="154" s="100" customFormat="1" ht="24" spans="1:10">
      <c r="A154" s="106">
        <f t="shared" si="6"/>
        <v>152</v>
      </c>
      <c r="B154" s="115"/>
      <c r="C154" s="119" t="s">
        <v>279</v>
      </c>
      <c r="D154" s="116"/>
      <c r="E154" s="115" t="s">
        <v>22</v>
      </c>
      <c r="F154" s="115">
        <v>2</v>
      </c>
      <c r="G154" s="69">
        <v>300</v>
      </c>
      <c r="H154" s="110">
        <f t="shared" si="7"/>
        <v>600</v>
      </c>
      <c r="I154" s="109" t="s">
        <v>318</v>
      </c>
      <c r="J154" s="104"/>
    </row>
    <row r="155" s="100" customFormat="1" ht="24" spans="1:10">
      <c r="A155" s="106">
        <f t="shared" si="6"/>
        <v>153</v>
      </c>
      <c r="B155" s="115"/>
      <c r="C155" s="119" t="s">
        <v>319</v>
      </c>
      <c r="D155" s="116"/>
      <c r="E155" s="115" t="s">
        <v>22</v>
      </c>
      <c r="F155" s="115">
        <v>2</v>
      </c>
      <c r="G155" s="69">
        <v>300</v>
      </c>
      <c r="H155" s="110">
        <f t="shared" si="7"/>
        <v>600</v>
      </c>
      <c r="I155" s="109" t="s">
        <v>320</v>
      </c>
      <c r="J155" s="104"/>
    </row>
    <row r="156" s="100" customFormat="1" ht="24" spans="1:10">
      <c r="A156" s="106">
        <f t="shared" si="6"/>
        <v>154</v>
      </c>
      <c r="B156" s="115"/>
      <c r="C156" s="119" t="s">
        <v>302</v>
      </c>
      <c r="D156" s="116"/>
      <c r="E156" s="115" t="s">
        <v>22</v>
      </c>
      <c r="F156" s="115">
        <v>2</v>
      </c>
      <c r="G156" s="69">
        <v>200</v>
      </c>
      <c r="H156" s="110">
        <f t="shared" si="7"/>
        <v>400</v>
      </c>
      <c r="I156" s="109" t="s">
        <v>321</v>
      </c>
      <c r="J156" s="104"/>
    </row>
    <row r="157" s="100" customFormat="1" ht="24" spans="1:10">
      <c r="A157" s="106">
        <f t="shared" si="6"/>
        <v>155</v>
      </c>
      <c r="B157" s="115" t="s">
        <v>322</v>
      </c>
      <c r="C157" s="127" t="s">
        <v>323</v>
      </c>
      <c r="D157" s="115" t="s">
        <v>324</v>
      </c>
      <c r="E157" s="115" t="s">
        <v>325</v>
      </c>
      <c r="F157" s="115">
        <v>3</v>
      </c>
      <c r="G157" s="69">
        <v>180</v>
      </c>
      <c r="H157" s="110">
        <f t="shared" si="7"/>
        <v>540</v>
      </c>
      <c r="I157" s="109" t="s">
        <v>326</v>
      </c>
      <c r="J157" s="104"/>
    </row>
    <row r="158" s="100" customFormat="1" ht="24" spans="1:10">
      <c r="A158" s="106">
        <f t="shared" si="6"/>
        <v>156</v>
      </c>
      <c r="B158" s="115"/>
      <c r="C158" s="127" t="s">
        <v>327</v>
      </c>
      <c r="D158" s="115"/>
      <c r="E158" s="115" t="s">
        <v>325</v>
      </c>
      <c r="F158" s="115">
        <v>3</v>
      </c>
      <c r="G158" s="69">
        <v>150</v>
      </c>
      <c r="H158" s="110">
        <f t="shared" si="7"/>
        <v>450</v>
      </c>
      <c r="I158" s="109" t="s">
        <v>328</v>
      </c>
      <c r="J158" s="104"/>
    </row>
    <row r="159" s="100" customFormat="1" ht="24" spans="1:10">
      <c r="A159" s="106">
        <f t="shared" si="6"/>
        <v>157</v>
      </c>
      <c r="B159" s="115"/>
      <c r="C159" s="127" t="s">
        <v>329</v>
      </c>
      <c r="D159" s="115"/>
      <c r="E159" s="115" t="s">
        <v>325</v>
      </c>
      <c r="F159" s="115">
        <v>3</v>
      </c>
      <c r="G159" s="69">
        <v>150</v>
      </c>
      <c r="H159" s="110">
        <f t="shared" si="7"/>
        <v>450</v>
      </c>
      <c r="I159" s="109" t="s">
        <v>330</v>
      </c>
      <c r="J159" s="104"/>
    </row>
    <row r="160" s="100" customFormat="1" ht="24" spans="1:10">
      <c r="A160" s="106">
        <f t="shared" si="6"/>
        <v>158</v>
      </c>
      <c r="B160" s="115"/>
      <c r="C160" s="127" t="s">
        <v>331</v>
      </c>
      <c r="D160" s="115"/>
      <c r="E160" s="115" t="s">
        <v>325</v>
      </c>
      <c r="F160" s="115">
        <v>3</v>
      </c>
      <c r="G160" s="69">
        <v>150</v>
      </c>
      <c r="H160" s="110">
        <f t="shared" si="7"/>
        <v>450</v>
      </c>
      <c r="I160" s="109" t="s">
        <v>332</v>
      </c>
      <c r="J160" s="104"/>
    </row>
    <row r="161" s="100" customFormat="1" ht="24" spans="1:10">
      <c r="A161" s="106">
        <f t="shared" si="6"/>
        <v>159</v>
      </c>
      <c r="B161" s="115"/>
      <c r="C161" s="128" t="s">
        <v>333</v>
      </c>
      <c r="D161" s="115"/>
      <c r="E161" s="115" t="s">
        <v>22</v>
      </c>
      <c r="F161" s="115">
        <v>1</v>
      </c>
      <c r="G161" s="69">
        <v>400</v>
      </c>
      <c r="H161" s="110">
        <f t="shared" si="7"/>
        <v>400</v>
      </c>
      <c r="I161" s="109" t="s">
        <v>334</v>
      </c>
      <c r="J161" s="104"/>
    </row>
    <row r="162" s="100" customFormat="1" ht="24" spans="1:10">
      <c r="A162" s="106">
        <f t="shared" si="6"/>
        <v>160</v>
      </c>
      <c r="B162" s="115"/>
      <c r="C162" s="128" t="s">
        <v>335</v>
      </c>
      <c r="D162" s="115"/>
      <c r="E162" s="115" t="s">
        <v>22</v>
      </c>
      <c r="F162" s="115">
        <v>1</v>
      </c>
      <c r="G162" s="69">
        <v>250</v>
      </c>
      <c r="H162" s="110">
        <f t="shared" si="7"/>
        <v>250</v>
      </c>
      <c r="I162" s="109" t="s">
        <v>336</v>
      </c>
      <c r="J162" s="104"/>
    </row>
    <row r="163" s="101" customFormat="1" ht="24" customHeight="1" spans="1:10">
      <c r="A163" s="106">
        <f t="shared" si="6"/>
        <v>161</v>
      </c>
      <c r="B163" s="114" t="s">
        <v>337</v>
      </c>
      <c r="C163" s="57" t="s">
        <v>181</v>
      </c>
      <c r="D163" s="60" t="s">
        <v>338</v>
      </c>
      <c r="E163" s="129" t="s">
        <v>22</v>
      </c>
      <c r="F163" s="115">
        <v>1</v>
      </c>
      <c r="G163" s="69">
        <v>200</v>
      </c>
      <c r="H163" s="113">
        <f t="shared" si="7"/>
        <v>200</v>
      </c>
      <c r="I163" s="57" t="s">
        <v>96</v>
      </c>
      <c r="J163" s="115"/>
    </row>
    <row r="164" s="101" customFormat="1" ht="24" customHeight="1" spans="1:10">
      <c r="A164" s="106">
        <f t="shared" si="6"/>
        <v>162</v>
      </c>
      <c r="B164" s="116"/>
      <c r="C164" s="57" t="s">
        <v>89</v>
      </c>
      <c r="D164" s="59"/>
      <c r="E164" s="129" t="s">
        <v>22</v>
      </c>
      <c r="F164" s="115">
        <v>1</v>
      </c>
      <c r="G164" s="69">
        <v>500</v>
      </c>
      <c r="H164" s="113">
        <f t="shared" si="7"/>
        <v>500</v>
      </c>
      <c r="I164" s="57" t="s">
        <v>96</v>
      </c>
      <c r="J164" s="115"/>
    </row>
    <row r="165" s="101" customFormat="1" ht="24" customHeight="1" spans="1:10">
      <c r="A165" s="106">
        <f t="shared" si="6"/>
        <v>163</v>
      </c>
      <c r="B165" s="116"/>
      <c r="C165" s="57" t="s">
        <v>339</v>
      </c>
      <c r="D165" s="59"/>
      <c r="E165" s="129" t="s">
        <v>22</v>
      </c>
      <c r="F165" s="115">
        <v>1</v>
      </c>
      <c r="G165" s="69">
        <v>50</v>
      </c>
      <c r="H165" s="113">
        <f t="shared" si="7"/>
        <v>50</v>
      </c>
      <c r="I165" s="57" t="s">
        <v>96</v>
      </c>
      <c r="J165" s="115"/>
    </row>
    <row r="166" s="101" customFormat="1" ht="24" customHeight="1" spans="1:10">
      <c r="A166" s="106">
        <f t="shared" si="6"/>
        <v>164</v>
      </c>
      <c r="B166" s="116"/>
      <c r="C166" s="57" t="s">
        <v>340</v>
      </c>
      <c r="D166" s="59"/>
      <c r="E166" s="129" t="s">
        <v>22</v>
      </c>
      <c r="F166" s="115">
        <v>1</v>
      </c>
      <c r="G166" s="69">
        <v>150</v>
      </c>
      <c r="H166" s="113">
        <f t="shared" si="7"/>
        <v>150</v>
      </c>
      <c r="I166" s="57" t="s">
        <v>96</v>
      </c>
      <c r="J166" s="115"/>
    </row>
    <row r="167" s="101" customFormat="1" ht="24" customHeight="1" spans="1:10">
      <c r="A167" s="106">
        <f t="shared" si="6"/>
        <v>165</v>
      </c>
      <c r="B167" s="116"/>
      <c r="C167" s="57" t="s">
        <v>341</v>
      </c>
      <c r="D167" s="59"/>
      <c r="E167" s="129" t="s">
        <v>22</v>
      </c>
      <c r="F167" s="115">
        <v>1</v>
      </c>
      <c r="G167" s="69">
        <v>500</v>
      </c>
      <c r="H167" s="113">
        <f t="shared" si="7"/>
        <v>500</v>
      </c>
      <c r="I167" s="57" t="s">
        <v>96</v>
      </c>
      <c r="J167" s="115"/>
    </row>
    <row r="168" s="101" customFormat="1" ht="24" customHeight="1" spans="1:10">
      <c r="A168" s="106">
        <f t="shared" si="6"/>
        <v>166</v>
      </c>
      <c r="B168" s="116"/>
      <c r="C168" s="57" t="s">
        <v>247</v>
      </c>
      <c r="D168" s="59"/>
      <c r="E168" s="129" t="s">
        <v>22</v>
      </c>
      <c r="F168" s="115">
        <v>1</v>
      </c>
      <c r="G168" s="69">
        <v>600</v>
      </c>
      <c r="H168" s="113">
        <f t="shared" si="7"/>
        <v>600</v>
      </c>
      <c r="I168" s="57" t="s">
        <v>96</v>
      </c>
      <c r="J168" s="115"/>
    </row>
    <row r="169" s="101" customFormat="1" ht="24" customHeight="1" spans="1:10">
      <c r="A169" s="106">
        <f t="shared" si="6"/>
        <v>167</v>
      </c>
      <c r="B169" s="116"/>
      <c r="C169" s="57" t="s">
        <v>342</v>
      </c>
      <c r="D169" s="59"/>
      <c r="E169" s="129" t="s">
        <v>22</v>
      </c>
      <c r="F169" s="115">
        <v>1</v>
      </c>
      <c r="G169" s="69">
        <v>300</v>
      </c>
      <c r="H169" s="113">
        <f t="shared" si="7"/>
        <v>300</v>
      </c>
      <c r="I169" s="57" t="s">
        <v>96</v>
      </c>
      <c r="J169" s="115"/>
    </row>
    <row r="170" s="101" customFormat="1" ht="24" customHeight="1" spans="1:10">
      <c r="A170" s="106">
        <f t="shared" si="6"/>
        <v>168</v>
      </c>
      <c r="B170" s="116"/>
      <c r="C170" s="57" t="s">
        <v>343</v>
      </c>
      <c r="D170" s="61"/>
      <c r="E170" s="129" t="s">
        <v>22</v>
      </c>
      <c r="F170" s="115">
        <v>1</v>
      </c>
      <c r="G170" s="69">
        <v>300</v>
      </c>
      <c r="H170" s="113">
        <f t="shared" si="7"/>
        <v>300</v>
      </c>
      <c r="I170" s="57" t="s">
        <v>96</v>
      </c>
      <c r="J170" s="115"/>
    </row>
    <row r="171" s="101" customFormat="1" ht="24" customHeight="1" spans="1:10">
      <c r="A171" s="106">
        <f t="shared" si="6"/>
        <v>169</v>
      </c>
      <c r="B171" s="115" t="s">
        <v>344</v>
      </c>
      <c r="C171" s="115" t="s">
        <v>272</v>
      </c>
      <c r="D171" s="60" t="s">
        <v>338</v>
      </c>
      <c r="E171" s="129" t="s">
        <v>22</v>
      </c>
      <c r="F171" s="115">
        <v>1</v>
      </c>
      <c r="G171" s="69">
        <v>50</v>
      </c>
      <c r="H171" s="113">
        <f t="shared" si="7"/>
        <v>50</v>
      </c>
      <c r="I171" s="57" t="s">
        <v>96</v>
      </c>
      <c r="J171" s="115"/>
    </row>
    <row r="172" s="101" customFormat="1" ht="24" customHeight="1" spans="1:10">
      <c r="A172" s="106">
        <f t="shared" si="6"/>
        <v>170</v>
      </c>
      <c r="B172" s="115"/>
      <c r="C172" s="115" t="s">
        <v>345</v>
      </c>
      <c r="D172" s="59"/>
      <c r="E172" s="129" t="s">
        <v>22</v>
      </c>
      <c r="F172" s="115">
        <v>1</v>
      </c>
      <c r="G172" s="69">
        <v>500</v>
      </c>
      <c r="H172" s="113">
        <f t="shared" si="7"/>
        <v>500</v>
      </c>
      <c r="I172" s="57" t="s">
        <v>96</v>
      </c>
      <c r="J172" s="115"/>
    </row>
    <row r="173" s="101" customFormat="1" ht="24" customHeight="1" spans="1:10">
      <c r="A173" s="106">
        <f t="shared" si="6"/>
        <v>171</v>
      </c>
      <c r="B173" s="115"/>
      <c r="C173" s="115" t="s">
        <v>341</v>
      </c>
      <c r="D173" s="59"/>
      <c r="E173" s="129" t="s">
        <v>22</v>
      </c>
      <c r="F173" s="115">
        <v>1</v>
      </c>
      <c r="G173" s="69">
        <v>300</v>
      </c>
      <c r="H173" s="113">
        <f t="shared" si="7"/>
        <v>300</v>
      </c>
      <c r="I173" s="57" t="s">
        <v>96</v>
      </c>
      <c r="J173" s="115"/>
    </row>
    <row r="174" s="101" customFormat="1" ht="24" customHeight="1" spans="1:10">
      <c r="A174" s="106">
        <f t="shared" si="6"/>
        <v>172</v>
      </c>
      <c r="B174" s="115"/>
      <c r="C174" s="115" t="s">
        <v>346</v>
      </c>
      <c r="D174" s="59"/>
      <c r="E174" s="129" t="s">
        <v>22</v>
      </c>
      <c r="F174" s="115">
        <v>1</v>
      </c>
      <c r="G174" s="69">
        <v>300</v>
      </c>
      <c r="H174" s="113">
        <f t="shared" si="7"/>
        <v>300</v>
      </c>
      <c r="I174" s="57" t="s">
        <v>96</v>
      </c>
      <c r="J174" s="115"/>
    </row>
    <row r="175" s="101" customFormat="1" ht="24" customHeight="1" spans="1:10">
      <c r="A175" s="106">
        <f t="shared" si="6"/>
        <v>173</v>
      </c>
      <c r="B175" s="115"/>
      <c r="C175" s="115" t="s">
        <v>347</v>
      </c>
      <c r="D175" s="61"/>
      <c r="E175" s="129" t="s">
        <v>22</v>
      </c>
      <c r="F175" s="115">
        <v>1</v>
      </c>
      <c r="G175" s="69">
        <v>250</v>
      </c>
      <c r="H175" s="113">
        <f t="shared" si="7"/>
        <v>250</v>
      </c>
      <c r="I175" s="57" t="s">
        <v>96</v>
      </c>
      <c r="J175" s="115"/>
    </row>
    <row r="176" s="101" customFormat="1" ht="24" customHeight="1" spans="1:10">
      <c r="A176" s="106">
        <f t="shared" si="6"/>
        <v>174</v>
      </c>
      <c r="B176" s="115" t="s">
        <v>348</v>
      </c>
      <c r="C176" s="57" t="s">
        <v>314</v>
      </c>
      <c r="D176" s="57" t="s">
        <v>338</v>
      </c>
      <c r="E176" s="129" t="s">
        <v>22</v>
      </c>
      <c r="F176" s="115">
        <v>1</v>
      </c>
      <c r="G176" s="69">
        <v>500</v>
      </c>
      <c r="H176" s="113">
        <f t="shared" si="7"/>
        <v>500</v>
      </c>
      <c r="I176" s="115" t="s">
        <v>349</v>
      </c>
      <c r="J176" s="115"/>
    </row>
    <row r="177" customHeight="1" spans="1:10">
      <c r="A177" s="130" t="s">
        <v>350</v>
      </c>
      <c r="B177" s="131"/>
      <c r="C177" s="131"/>
      <c r="D177" s="131"/>
      <c r="E177" s="131"/>
      <c r="F177" s="132"/>
      <c r="G177" s="133">
        <f>SUM(H3:H176)</f>
        <v>399380</v>
      </c>
      <c r="H177" s="134"/>
      <c r="I177" s="134"/>
      <c r="J177" s="135"/>
    </row>
  </sheetData>
  <mergeCells count="77">
    <mergeCell ref="A1:J1"/>
    <mergeCell ref="A177:F177"/>
    <mergeCell ref="G177:J177"/>
    <mergeCell ref="B3:B6"/>
    <mergeCell ref="B7:B11"/>
    <mergeCell ref="B12:B18"/>
    <mergeCell ref="B19:B24"/>
    <mergeCell ref="B25:B29"/>
    <mergeCell ref="B30:B34"/>
    <mergeCell ref="B36:B37"/>
    <mergeCell ref="B40:B44"/>
    <mergeCell ref="B45:B47"/>
    <mergeCell ref="B49:B50"/>
    <mergeCell ref="B53:B54"/>
    <mergeCell ref="B55:B56"/>
    <mergeCell ref="B57:B61"/>
    <mergeCell ref="B63:B72"/>
    <mergeCell ref="B73:B81"/>
    <mergeCell ref="B82:B86"/>
    <mergeCell ref="B87:B97"/>
    <mergeCell ref="B98:B104"/>
    <mergeCell ref="B105:B110"/>
    <mergeCell ref="B112:B114"/>
    <mergeCell ref="B115:B117"/>
    <mergeCell ref="B118:B122"/>
    <mergeCell ref="B124:B125"/>
    <mergeCell ref="B127:B128"/>
    <mergeCell ref="B129:B130"/>
    <mergeCell ref="B131:B134"/>
    <mergeCell ref="B135:B138"/>
    <mergeCell ref="B139:B141"/>
    <mergeCell ref="B142:B148"/>
    <mergeCell ref="B149:B152"/>
    <mergeCell ref="B153:B156"/>
    <mergeCell ref="B157:B162"/>
    <mergeCell ref="B163:B170"/>
    <mergeCell ref="B171:B175"/>
    <mergeCell ref="D3:D6"/>
    <mergeCell ref="D7:D11"/>
    <mergeCell ref="D12:D18"/>
    <mergeCell ref="D19:D24"/>
    <mergeCell ref="D25:D29"/>
    <mergeCell ref="D30:D34"/>
    <mergeCell ref="D40:D44"/>
    <mergeCell ref="D45:D47"/>
    <mergeCell ref="D49:D50"/>
    <mergeCell ref="D53:D54"/>
    <mergeCell ref="D55:D56"/>
    <mergeCell ref="D57:D61"/>
    <mergeCell ref="D63:D72"/>
    <mergeCell ref="D73:D81"/>
    <mergeCell ref="D82:D86"/>
    <mergeCell ref="D87:D97"/>
    <mergeCell ref="D98:D104"/>
    <mergeCell ref="D105:D110"/>
    <mergeCell ref="D112:D114"/>
    <mergeCell ref="D115:D117"/>
    <mergeCell ref="D118:D122"/>
    <mergeCell ref="D124:D125"/>
    <mergeCell ref="D127:D128"/>
    <mergeCell ref="D129:D130"/>
    <mergeCell ref="D131:D134"/>
    <mergeCell ref="D135:D138"/>
    <mergeCell ref="D139:D141"/>
    <mergeCell ref="D142:D148"/>
    <mergeCell ref="D149:D152"/>
    <mergeCell ref="D153:D156"/>
    <mergeCell ref="D157:D162"/>
    <mergeCell ref="D163:D170"/>
    <mergeCell ref="D171:D175"/>
    <mergeCell ref="E140:E141"/>
    <mergeCell ref="F140:F141"/>
    <mergeCell ref="G140:G141"/>
    <mergeCell ref="H140:H141"/>
    <mergeCell ref="I140:I141"/>
    <mergeCell ref="M19:M34"/>
    <mergeCell ref="N19:N34"/>
  </mergeCells>
  <conditionalFormatting sqref="B3">
    <cfRule type="duplicateValues" dxfId="0" priority="6"/>
  </conditionalFormatting>
  <conditionalFormatting sqref="B7:B11">
    <cfRule type="duplicateValues" dxfId="0" priority="9"/>
  </conditionalFormatting>
  <conditionalFormatting sqref="B36:B37">
    <cfRule type="duplicateValues" dxfId="0" priority="4"/>
  </conditionalFormatting>
  <conditionalFormatting sqref="B63:B114">
    <cfRule type="duplicateValues" dxfId="0" priority="7"/>
  </conditionalFormatting>
  <conditionalFormatting sqref="B118:B122">
    <cfRule type="duplicateValues" dxfId="0" priority="13"/>
  </conditionalFormatting>
  <conditionalFormatting sqref="B127:B128">
    <cfRule type="duplicateValues" dxfId="0" priority="1"/>
  </conditionalFormatting>
  <conditionalFormatting sqref="B129:B131">
    <cfRule type="duplicateValues" dxfId="0" priority="2"/>
  </conditionalFormatting>
  <conditionalFormatting sqref="B149:B153">
    <cfRule type="duplicateValues" dxfId="0" priority="10"/>
  </conditionalFormatting>
  <conditionalFormatting sqref="B163:B176">
    <cfRule type="duplicateValues" dxfId="0" priority="5"/>
  </conditionalFormatting>
  <conditionalFormatting sqref="B2 B38:B56 B123:B126 B115">
    <cfRule type="duplicateValues" dxfId="0" priority="14"/>
  </conditionalFormatting>
  <conditionalFormatting sqref="B12:B25 B30:B34">
    <cfRule type="duplicateValues" dxfId="0" priority="8"/>
  </conditionalFormatting>
  <conditionalFormatting sqref="B135:B139 B142:B148">
    <cfRule type="duplicateValues" dxfId="0" priority="1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zoomScale="85" zoomScaleNormal="85" workbookViewId="0">
      <pane ySplit="2" topLeftCell="A9" activePane="bottomLeft" state="frozen"/>
      <selection/>
      <selection pane="bottomLeft" activeCell="L26" sqref="$A1:$XFD1048576"/>
    </sheetView>
  </sheetViews>
  <sheetFormatPr defaultColWidth="9" defaultRowHeight="13.5"/>
  <cols>
    <col min="1" max="1" width="7.21666666666667" style="53" customWidth="1"/>
    <col min="2" max="2" width="10.2166666666667" style="53" customWidth="1"/>
    <col min="3" max="3" width="23.1083333333333" style="53" customWidth="1"/>
    <col min="4" max="4" width="17.6666666666667" style="53" customWidth="1"/>
    <col min="5" max="5" width="9.66666666666667" style="53" customWidth="1"/>
    <col min="6" max="6" width="39.8833333333333" style="53" customWidth="1"/>
    <col min="7" max="7" width="20.6666666666667" style="53" customWidth="1"/>
    <col min="8" max="8" width="11.4416666666667" style="74" customWidth="1"/>
    <col min="9" max="9" width="11.2166666666667" style="74" customWidth="1"/>
    <col min="10" max="10" width="9" style="53"/>
    <col min="11" max="11" width="28" style="53" customWidth="1"/>
    <col min="12" max="12" width="47.775" style="53" customWidth="1"/>
    <col min="13" max="16384" width="9" style="53"/>
  </cols>
  <sheetData>
    <row r="1" ht="27" customHeight="1" spans="1:11">
      <c r="A1" s="75" t="s">
        <v>351</v>
      </c>
      <c r="B1" s="75"/>
      <c r="C1" s="75"/>
      <c r="D1" s="75"/>
      <c r="E1" s="75"/>
      <c r="F1" s="75"/>
      <c r="G1" s="75"/>
      <c r="H1" s="75"/>
      <c r="I1" s="75"/>
      <c r="J1" s="75"/>
      <c r="K1" s="75"/>
    </row>
    <row r="2" ht="24" spans="1:11">
      <c r="A2" s="76" t="s">
        <v>0</v>
      </c>
      <c r="B2" s="76" t="s">
        <v>352</v>
      </c>
      <c r="C2" s="76" t="s">
        <v>353</v>
      </c>
      <c r="D2" s="76" t="s">
        <v>354</v>
      </c>
      <c r="E2" s="76" t="s">
        <v>13</v>
      </c>
      <c r="F2" s="76" t="s">
        <v>355</v>
      </c>
      <c r="G2" s="76" t="s">
        <v>356</v>
      </c>
      <c r="H2" s="76" t="s">
        <v>357</v>
      </c>
      <c r="I2" s="94" t="s">
        <v>358</v>
      </c>
      <c r="J2" s="94" t="s">
        <v>359</v>
      </c>
      <c r="K2" s="95" t="s">
        <v>360</v>
      </c>
    </row>
    <row r="3" ht="46.05" customHeight="1" spans="1:12">
      <c r="A3" s="77">
        <v>1</v>
      </c>
      <c r="B3" s="78" t="s">
        <v>361</v>
      </c>
      <c r="C3" s="79" t="s">
        <v>362</v>
      </c>
      <c r="D3" s="79" t="s">
        <v>363</v>
      </c>
      <c r="E3" s="80" t="s">
        <v>364</v>
      </c>
      <c r="F3" s="80" t="s">
        <v>365</v>
      </c>
      <c r="G3" s="79" t="s">
        <v>366</v>
      </c>
      <c r="H3" s="79">
        <v>285</v>
      </c>
      <c r="I3" s="96">
        <v>500</v>
      </c>
      <c r="J3" s="96">
        <f>I3*H3</f>
        <v>142500</v>
      </c>
      <c r="K3" s="77" t="s">
        <v>367</v>
      </c>
      <c r="L3" s="97"/>
    </row>
    <row r="4" ht="43.05" customHeight="1" spans="1:12">
      <c r="A4" s="81">
        <v>2</v>
      </c>
      <c r="B4" s="82"/>
      <c r="C4" s="79" t="s">
        <v>362</v>
      </c>
      <c r="D4" s="79" t="s">
        <v>368</v>
      </c>
      <c r="E4" s="80" t="s">
        <v>364</v>
      </c>
      <c r="F4" s="79" t="s">
        <v>369</v>
      </c>
      <c r="G4" s="79" t="s">
        <v>366</v>
      </c>
      <c r="H4" s="79">
        <v>15</v>
      </c>
      <c r="I4" s="96" t="s">
        <v>370</v>
      </c>
      <c r="J4" s="96">
        <f>H4*400*15</f>
        <v>90000</v>
      </c>
      <c r="K4" s="77" t="s">
        <v>367</v>
      </c>
      <c r="L4" s="91" t="s">
        <v>371</v>
      </c>
    </row>
    <row r="5" ht="42" customHeight="1" spans="1:12">
      <c r="A5" s="81">
        <v>3</v>
      </c>
      <c r="B5" s="82"/>
      <c r="C5" s="79" t="s">
        <v>362</v>
      </c>
      <c r="D5" s="79" t="s">
        <v>372</v>
      </c>
      <c r="E5" s="80" t="s">
        <v>373</v>
      </c>
      <c r="F5" s="79" t="s">
        <v>374</v>
      </c>
      <c r="G5" s="79" t="s">
        <v>366</v>
      </c>
      <c r="H5" s="79">
        <v>14</v>
      </c>
      <c r="I5" s="96">
        <v>10000</v>
      </c>
      <c r="J5" s="96">
        <f>I5*H5</f>
        <v>140000</v>
      </c>
      <c r="K5" s="77" t="s">
        <v>367</v>
      </c>
      <c r="L5" s="91"/>
    </row>
    <row r="6" ht="37.5" customHeight="1" spans="1:12">
      <c r="A6" s="81">
        <v>4</v>
      </c>
      <c r="B6" s="82"/>
      <c r="C6" s="79" t="s">
        <v>375</v>
      </c>
      <c r="D6" s="79" t="s">
        <v>368</v>
      </c>
      <c r="E6" s="80" t="s">
        <v>364</v>
      </c>
      <c r="F6" s="79" t="s">
        <v>374</v>
      </c>
      <c r="G6" s="80" t="s">
        <v>366</v>
      </c>
      <c r="H6" s="79">
        <v>3</v>
      </c>
      <c r="I6" s="81" t="s">
        <v>376</v>
      </c>
      <c r="J6" s="96">
        <f>H6*280*12</f>
        <v>10080</v>
      </c>
      <c r="K6" s="81"/>
      <c r="L6" s="91" t="s">
        <v>371</v>
      </c>
    </row>
    <row r="7" ht="37.5" customHeight="1" spans="1:12">
      <c r="A7" s="81">
        <v>5</v>
      </c>
      <c r="B7" s="82"/>
      <c r="C7" s="79" t="s">
        <v>375</v>
      </c>
      <c r="D7" s="79" t="s">
        <v>372</v>
      </c>
      <c r="E7" s="80" t="s">
        <v>373</v>
      </c>
      <c r="F7" s="79" t="s">
        <v>374</v>
      </c>
      <c r="G7" s="79" t="s">
        <v>366</v>
      </c>
      <c r="H7" s="81">
        <v>3</v>
      </c>
      <c r="I7" s="81">
        <v>10000</v>
      </c>
      <c r="J7" s="96">
        <f>I7*H7</f>
        <v>30000</v>
      </c>
      <c r="K7" s="81"/>
      <c r="L7" s="91"/>
    </row>
    <row r="8" ht="37.5" customHeight="1" spans="1:12">
      <c r="A8" s="81">
        <v>6</v>
      </c>
      <c r="B8" s="82"/>
      <c r="C8" s="83" t="s">
        <v>375</v>
      </c>
      <c r="D8" s="84" t="s">
        <v>377</v>
      </c>
      <c r="E8" s="84" t="s">
        <v>373</v>
      </c>
      <c r="F8" s="84" t="s">
        <v>378</v>
      </c>
      <c r="G8" s="84" t="s">
        <v>366</v>
      </c>
      <c r="H8" s="85">
        <v>3</v>
      </c>
      <c r="I8" s="85">
        <v>10000</v>
      </c>
      <c r="J8" s="98">
        <f>I8*H8</f>
        <v>30000</v>
      </c>
      <c r="K8" s="85"/>
      <c r="L8" s="91"/>
    </row>
    <row r="9" ht="37.5" customHeight="1" spans="1:12">
      <c r="A9" s="81">
        <v>7</v>
      </c>
      <c r="B9" s="86" t="s">
        <v>379</v>
      </c>
      <c r="C9" s="87" t="s">
        <v>380</v>
      </c>
      <c r="D9" s="87" t="s">
        <v>368</v>
      </c>
      <c r="E9" s="87" t="s">
        <v>364</v>
      </c>
      <c r="F9" s="87" t="s">
        <v>374</v>
      </c>
      <c r="G9" s="80" t="s">
        <v>381</v>
      </c>
      <c r="H9" s="87">
        <v>3</v>
      </c>
      <c r="I9" s="87" t="s">
        <v>376</v>
      </c>
      <c r="J9" s="87">
        <f>H9*280*12</f>
        <v>10080</v>
      </c>
      <c r="K9" s="87"/>
      <c r="L9" s="92" t="s">
        <v>382</v>
      </c>
    </row>
    <row r="10" ht="37.5" customHeight="1" spans="1:12">
      <c r="A10" s="81">
        <v>8</v>
      </c>
      <c r="B10" s="82"/>
      <c r="C10" s="87" t="s">
        <v>383</v>
      </c>
      <c r="D10" s="87" t="s">
        <v>368</v>
      </c>
      <c r="E10" s="87" t="s">
        <v>364</v>
      </c>
      <c r="F10" s="87" t="s">
        <v>374</v>
      </c>
      <c r="G10" s="80" t="s">
        <v>381</v>
      </c>
      <c r="H10" s="87">
        <v>3</v>
      </c>
      <c r="I10" s="87" t="s">
        <v>376</v>
      </c>
      <c r="J10" s="87">
        <f>H10*280*12</f>
        <v>10080</v>
      </c>
      <c r="K10" s="87"/>
      <c r="L10" s="92" t="s">
        <v>384</v>
      </c>
    </row>
    <row r="11" ht="37.5" customHeight="1" spans="1:12">
      <c r="A11" s="81">
        <v>9</v>
      </c>
      <c r="B11" s="82"/>
      <c r="C11" s="87" t="s">
        <v>385</v>
      </c>
      <c r="D11" s="87" t="s">
        <v>377</v>
      </c>
      <c r="E11" s="87" t="s">
        <v>373</v>
      </c>
      <c r="F11" s="80" t="s">
        <v>386</v>
      </c>
      <c r="G11" s="80" t="s">
        <v>381</v>
      </c>
      <c r="H11" s="87">
        <v>2</v>
      </c>
      <c r="I11" s="87">
        <v>15000</v>
      </c>
      <c r="J11" s="87">
        <f>H11*I11</f>
        <v>30000</v>
      </c>
      <c r="K11" s="87"/>
      <c r="L11" s="92" t="s">
        <v>387</v>
      </c>
    </row>
    <row r="12" ht="37.5" customHeight="1" spans="1:12">
      <c r="A12" s="81">
        <v>10</v>
      </c>
      <c r="B12" s="82"/>
      <c r="C12" s="88"/>
      <c r="D12" s="87" t="s">
        <v>368</v>
      </c>
      <c r="E12" s="87" t="s">
        <v>364</v>
      </c>
      <c r="F12" s="87" t="s">
        <v>374</v>
      </c>
      <c r="G12" s="80" t="s">
        <v>381</v>
      </c>
      <c r="H12" s="87">
        <v>3</v>
      </c>
      <c r="I12" s="87" t="s">
        <v>388</v>
      </c>
      <c r="J12" s="87">
        <f>H12*280*8</f>
        <v>6720</v>
      </c>
      <c r="K12" s="87"/>
      <c r="L12"/>
    </row>
    <row r="13" ht="37.5" customHeight="1" spans="1:12">
      <c r="A13" s="81">
        <v>11</v>
      </c>
      <c r="B13" s="82"/>
      <c r="C13" s="87" t="s">
        <v>389</v>
      </c>
      <c r="D13" s="87" t="s">
        <v>368</v>
      </c>
      <c r="E13" s="87" t="s">
        <v>364</v>
      </c>
      <c r="F13" s="87" t="s">
        <v>374</v>
      </c>
      <c r="G13" s="80" t="s">
        <v>381</v>
      </c>
      <c r="H13" s="87">
        <v>3</v>
      </c>
      <c r="I13" s="87" t="s">
        <v>376</v>
      </c>
      <c r="J13" s="87">
        <f>H13*280*12</f>
        <v>10080</v>
      </c>
      <c r="K13" s="87"/>
      <c r="L13" s="92" t="s">
        <v>390</v>
      </c>
    </row>
    <row r="14" ht="37.5" customHeight="1" spans="1:12">
      <c r="A14" s="81">
        <v>12</v>
      </c>
      <c r="B14" s="82"/>
      <c r="C14" s="87" t="s">
        <v>391</v>
      </c>
      <c r="D14" s="87" t="s">
        <v>368</v>
      </c>
      <c r="E14" s="87" t="s">
        <v>364</v>
      </c>
      <c r="F14" s="87" t="s">
        <v>374</v>
      </c>
      <c r="G14" s="80" t="s">
        <v>381</v>
      </c>
      <c r="H14" s="87">
        <v>3</v>
      </c>
      <c r="I14" s="87" t="s">
        <v>376</v>
      </c>
      <c r="J14" s="87">
        <f>H14*280*12</f>
        <v>10080</v>
      </c>
      <c r="K14" s="87"/>
      <c r="L14" s="92" t="s">
        <v>392</v>
      </c>
    </row>
    <row r="15" ht="37.5" customHeight="1" spans="1:12">
      <c r="A15" s="81">
        <v>13</v>
      </c>
      <c r="B15" s="82"/>
      <c r="C15" s="87" t="s">
        <v>393</v>
      </c>
      <c r="D15" s="87" t="s">
        <v>368</v>
      </c>
      <c r="E15" s="87" t="s">
        <v>364</v>
      </c>
      <c r="F15" s="87" t="s">
        <v>374</v>
      </c>
      <c r="G15" s="80" t="s">
        <v>381</v>
      </c>
      <c r="H15" s="87">
        <v>3</v>
      </c>
      <c r="I15" s="87" t="s">
        <v>376</v>
      </c>
      <c r="J15" s="87">
        <f>H15*280*12</f>
        <v>10080</v>
      </c>
      <c r="K15" s="87"/>
      <c r="L15" s="92" t="s">
        <v>394</v>
      </c>
    </row>
    <row r="16" ht="37.5" customHeight="1" spans="1:12">
      <c r="A16" s="81">
        <v>14</v>
      </c>
      <c r="B16" s="82"/>
      <c r="C16" s="87" t="s">
        <v>395</v>
      </c>
      <c r="D16" s="87" t="s">
        <v>368</v>
      </c>
      <c r="E16" s="87" t="s">
        <v>364</v>
      </c>
      <c r="F16" s="87" t="s">
        <v>374</v>
      </c>
      <c r="G16" s="80" t="s">
        <v>381</v>
      </c>
      <c r="H16" s="87">
        <v>3</v>
      </c>
      <c r="I16" s="86" t="s">
        <v>376</v>
      </c>
      <c r="J16" s="86">
        <f>H16*280*12</f>
        <v>10080</v>
      </c>
      <c r="K16" s="86"/>
      <c r="L16" s="92" t="s">
        <v>396</v>
      </c>
    </row>
    <row r="17" ht="37.5" customHeight="1" spans="1:12">
      <c r="A17" s="81">
        <v>15</v>
      </c>
      <c r="C17" s="87" t="s">
        <v>397</v>
      </c>
      <c r="D17" s="87" t="s">
        <v>368</v>
      </c>
      <c r="E17" s="87" t="s">
        <v>364</v>
      </c>
      <c r="F17" s="87" t="s">
        <v>374</v>
      </c>
      <c r="G17" s="80" t="s">
        <v>381</v>
      </c>
      <c r="H17" s="89">
        <v>3</v>
      </c>
      <c r="I17" s="87" t="s">
        <v>376</v>
      </c>
      <c r="J17" s="87">
        <f>H17*280*8</f>
        <v>6720</v>
      </c>
      <c r="K17" s="87"/>
      <c r="L17" s="92" t="s">
        <v>398</v>
      </c>
    </row>
    <row r="18" ht="37.5" customHeight="1" spans="1:12">
      <c r="A18" s="81">
        <v>16</v>
      </c>
      <c r="B18" s="90"/>
      <c r="C18" s="87" t="s">
        <v>397</v>
      </c>
      <c r="D18" s="87" t="s">
        <v>377</v>
      </c>
      <c r="E18" s="87" t="s">
        <v>373</v>
      </c>
      <c r="F18" s="80" t="s">
        <v>386</v>
      </c>
      <c r="G18" s="80" t="s">
        <v>381</v>
      </c>
      <c r="H18" s="89">
        <v>2</v>
      </c>
      <c r="I18" s="87">
        <v>15000</v>
      </c>
      <c r="J18" s="87">
        <f>H18*I18</f>
        <v>30000</v>
      </c>
      <c r="K18" s="87"/>
      <c r="L18"/>
    </row>
    <row r="19" ht="37.5" customHeight="1" spans="1:12">
      <c r="A19" s="91"/>
      <c r="B19" s="92"/>
      <c r="C19" s="92"/>
      <c r="D19" s="92"/>
      <c r="E19" s="92"/>
      <c r="F19" s="92"/>
      <c r="G19" s="93"/>
      <c r="H19" s="92"/>
      <c r="I19" s="92"/>
      <c r="J19" s="99">
        <f>SUM(J3:J18)</f>
        <v>576500</v>
      </c>
      <c r="K19" s="92"/>
      <c r="L19" s="92"/>
    </row>
    <row r="20" spans="10:10">
      <c r="J20"/>
    </row>
    <row r="21" spans="10:10">
      <c r="J21"/>
    </row>
    <row r="22" spans="10:10">
      <c r="J22"/>
    </row>
    <row r="23" spans="10:10">
      <c r="J23"/>
    </row>
    <row r="24" spans="10:10">
      <c r="J24"/>
    </row>
    <row r="25" spans="10:10">
      <c r="J25"/>
    </row>
    <row r="26" spans="10:10">
      <c r="J26"/>
    </row>
  </sheetData>
  <mergeCells count="6">
    <mergeCell ref="A1:K1"/>
    <mergeCell ref="B3:B8"/>
    <mergeCell ref="B9:B18"/>
    <mergeCell ref="C11:C12"/>
    <mergeCell ref="L11:L12"/>
    <mergeCell ref="L17:L1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zoomScale="85" zoomScaleNormal="85" workbookViewId="0">
      <selection activeCell="M21" sqref="$A1:$XFD1048576"/>
    </sheetView>
  </sheetViews>
  <sheetFormatPr defaultColWidth="9" defaultRowHeight="13.5"/>
  <cols>
    <col min="1" max="1" width="6.10833333333333" style="51" customWidth="1"/>
    <col min="2" max="2" width="8.10833333333333" style="51" customWidth="1"/>
    <col min="3" max="3" width="10.3333333333333" style="51" customWidth="1"/>
    <col min="4" max="4" width="17" style="51" customWidth="1"/>
    <col min="5" max="5" width="22.2166666666667" style="51" customWidth="1"/>
    <col min="6" max="6" width="9" style="51"/>
    <col min="7" max="7" width="27.3333333333333" style="51" customWidth="1"/>
    <col min="8" max="8" width="18.1083333333333" style="51" customWidth="1"/>
    <col min="9" max="9" width="9.10833333333333" style="51" customWidth="1"/>
    <col min="10" max="11" width="11.6666666666667" style="51" customWidth="1"/>
    <col min="12" max="12" width="21.1083333333333" style="51" customWidth="1"/>
    <col min="13" max="13" width="30.3333333333333" style="51" customWidth="1"/>
    <col min="14" max="14" width="9.33333333333333" style="51"/>
    <col min="15" max="26" width="9" style="51"/>
    <col min="27" max="16384" width="9" style="53"/>
  </cols>
  <sheetData>
    <row r="1" s="51" customFormat="1" ht="30" customHeight="1" spans="1:12">
      <c r="A1" s="54" t="s">
        <v>399</v>
      </c>
      <c r="B1" s="55"/>
      <c r="C1" s="55"/>
      <c r="D1" s="55"/>
      <c r="E1" s="55"/>
      <c r="F1" s="55"/>
      <c r="G1" s="55"/>
      <c r="H1" s="55"/>
      <c r="I1" s="55"/>
      <c r="J1" s="55"/>
      <c r="K1" s="55"/>
      <c r="L1" s="66"/>
    </row>
    <row r="2" s="52" customFormat="1" ht="30" customHeight="1" spans="1:12">
      <c r="A2" s="56" t="s">
        <v>0</v>
      </c>
      <c r="B2" s="56" t="s">
        <v>400</v>
      </c>
      <c r="C2" s="56" t="s">
        <v>353</v>
      </c>
      <c r="D2" s="56" t="s">
        <v>401</v>
      </c>
      <c r="E2" s="56" t="s">
        <v>354</v>
      </c>
      <c r="F2" s="56" t="s">
        <v>13</v>
      </c>
      <c r="G2" s="56" t="s">
        <v>355</v>
      </c>
      <c r="H2" s="56" t="s">
        <v>402</v>
      </c>
      <c r="I2" s="56" t="s">
        <v>357</v>
      </c>
      <c r="J2" s="67" t="s">
        <v>15</v>
      </c>
      <c r="K2" s="67" t="s">
        <v>359</v>
      </c>
      <c r="L2" s="68" t="s">
        <v>360</v>
      </c>
    </row>
    <row r="3" s="52" customFormat="1" ht="30" customHeight="1" spans="1:12">
      <c r="A3" s="57">
        <v>1</v>
      </c>
      <c r="B3" s="58"/>
      <c r="C3" s="59" t="s">
        <v>403</v>
      </c>
      <c r="D3" s="57" t="s">
        <v>404</v>
      </c>
      <c r="E3" s="57" t="s">
        <v>405</v>
      </c>
      <c r="F3" s="57" t="s">
        <v>373</v>
      </c>
      <c r="G3" s="57" t="s">
        <v>406</v>
      </c>
      <c r="H3" s="57" t="s">
        <v>407</v>
      </c>
      <c r="I3" s="57">
        <v>45</v>
      </c>
      <c r="J3" s="69">
        <v>150</v>
      </c>
      <c r="K3" s="69">
        <f>J3*I3</f>
        <v>6750</v>
      </c>
      <c r="L3" s="57" t="s">
        <v>408</v>
      </c>
    </row>
    <row r="4" s="52" customFormat="1" ht="30" customHeight="1" spans="1:12">
      <c r="A4" s="57">
        <v>2</v>
      </c>
      <c r="B4" s="58"/>
      <c r="C4" s="59"/>
      <c r="D4" s="57" t="s">
        <v>409</v>
      </c>
      <c r="E4" s="57" t="s">
        <v>410</v>
      </c>
      <c r="F4" s="57" t="s">
        <v>373</v>
      </c>
      <c r="G4" s="57" t="s">
        <v>411</v>
      </c>
      <c r="H4" s="57" t="s">
        <v>412</v>
      </c>
      <c r="I4" s="57">
        <v>50</v>
      </c>
      <c r="J4" s="69">
        <v>56</v>
      </c>
      <c r="K4" s="69">
        <f>J4*I4</f>
        <v>2800</v>
      </c>
      <c r="L4" s="57" t="s">
        <v>413</v>
      </c>
    </row>
    <row r="5" s="52" customFormat="1" ht="30" customHeight="1" spans="1:12">
      <c r="A5" s="57">
        <v>3</v>
      </c>
      <c r="B5" s="58"/>
      <c r="C5" s="59"/>
      <c r="D5" s="60" t="s">
        <v>414</v>
      </c>
      <c r="E5" s="57" t="s">
        <v>140</v>
      </c>
      <c r="F5" s="57" t="s">
        <v>373</v>
      </c>
      <c r="G5" s="57" t="s">
        <v>415</v>
      </c>
      <c r="H5" s="57" t="s">
        <v>416</v>
      </c>
      <c r="I5" s="57">
        <v>15</v>
      </c>
      <c r="J5" s="69">
        <v>500</v>
      </c>
      <c r="K5" s="69">
        <f t="shared" ref="K5:K14" si="0">J5*I5</f>
        <v>7500</v>
      </c>
      <c r="L5" s="57" t="s">
        <v>417</v>
      </c>
    </row>
    <row r="6" s="52" customFormat="1" ht="30" customHeight="1" spans="1:12">
      <c r="A6" s="57">
        <v>4</v>
      </c>
      <c r="B6" s="58"/>
      <c r="C6" s="59"/>
      <c r="D6" s="59"/>
      <c r="E6" s="57" t="s">
        <v>405</v>
      </c>
      <c r="F6" s="57" t="s">
        <v>373</v>
      </c>
      <c r="G6" s="57" t="s">
        <v>415</v>
      </c>
      <c r="H6" s="57" t="s">
        <v>416</v>
      </c>
      <c r="I6" s="57">
        <v>15</v>
      </c>
      <c r="J6" s="69">
        <v>150</v>
      </c>
      <c r="K6" s="69">
        <f t="shared" si="0"/>
        <v>2250</v>
      </c>
      <c r="L6" s="57" t="s">
        <v>408</v>
      </c>
    </row>
    <row r="7" s="52" customFormat="1" ht="30" customHeight="1" spans="1:12">
      <c r="A7" s="57">
        <v>5</v>
      </c>
      <c r="B7" s="58"/>
      <c r="C7" s="59"/>
      <c r="D7" s="61"/>
      <c r="E7" s="57" t="s">
        <v>410</v>
      </c>
      <c r="F7" s="57" t="s">
        <v>373</v>
      </c>
      <c r="G7" s="57" t="s">
        <v>411</v>
      </c>
      <c r="H7" s="57" t="s">
        <v>412</v>
      </c>
      <c r="I7" s="57">
        <v>50</v>
      </c>
      <c r="J7" s="69">
        <v>56</v>
      </c>
      <c r="K7" s="69">
        <f t="shared" si="0"/>
        <v>2800</v>
      </c>
      <c r="L7" s="57" t="s">
        <v>413</v>
      </c>
    </row>
    <row r="8" s="52" customFormat="1" ht="30" customHeight="1" spans="1:12">
      <c r="A8" s="57">
        <v>6</v>
      </c>
      <c r="B8" s="58"/>
      <c r="C8" s="59"/>
      <c r="D8" s="60" t="s">
        <v>418</v>
      </c>
      <c r="E8" s="57" t="s">
        <v>140</v>
      </c>
      <c r="F8" s="57" t="s">
        <v>373</v>
      </c>
      <c r="G8" s="57" t="s">
        <v>415</v>
      </c>
      <c r="H8" s="57" t="s">
        <v>416</v>
      </c>
      <c r="I8" s="57">
        <v>15</v>
      </c>
      <c r="J8" s="69">
        <v>500</v>
      </c>
      <c r="K8" s="69">
        <f t="shared" si="0"/>
        <v>7500</v>
      </c>
      <c r="L8" s="57" t="s">
        <v>417</v>
      </c>
    </row>
    <row r="9" s="52" customFormat="1" ht="30" customHeight="1" spans="1:12">
      <c r="A9" s="57">
        <v>7</v>
      </c>
      <c r="B9" s="58"/>
      <c r="C9" s="59"/>
      <c r="D9" s="59"/>
      <c r="E9" s="57" t="s">
        <v>405</v>
      </c>
      <c r="F9" s="57" t="s">
        <v>373</v>
      </c>
      <c r="G9" s="57" t="s">
        <v>415</v>
      </c>
      <c r="H9" s="57" t="s">
        <v>416</v>
      </c>
      <c r="I9" s="57">
        <v>15</v>
      </c>
      <c r="J9" s="69">
        <v>150</v>
      </c>
      <c r="K9" s="69">
        <f t="shared" si="0"/>
        <v>2250</v>
      </c>
      <c r="L9" s="57" t="s">
        <v>408</v>
      </c>
    </row>
    <row r="10" s="52" customFormat="1" ht="30" customHeight="1" spans="1:12">
      <c r="A10" s="57">
        <v>8</v>
      </c>
      <c r="B10" s="58"/>
      <c r="C10" s="59"/>
      <c r="D10" s="59"/>
      <c r="E10" s="57" t="s">
        <v>410</v>
      </c>
      <c r="F10" s="57" t="s">
        <v>373</v>
      </c>
      <c r="G10" s="57" t="s">
        <v>411</v>
      </c>
      <c r="H10" s="57" t="s">
        <v>412</v>
      </c>
      <c r="I10" s="57">
        <v>50</v>
      </c>
      <c r="J10" s="69">
        <v>56</v>
      </c>
      <c r="K10" s="69">
        <f t="shared" si="0"/>
        <v>2800</v>
      </c>
      <c r="L10" s="57" t="s">
        <v>413</v>
      </c>
    </row>
    <row r="11" s="52" customFormat="1" ht="30" customHeight="1" spans="1:12">
      <c r="A11" s="57">
        <v>9</v>
      </c>
      <c r="B11" s="58"/>
      <c r="C11" s="59"/>
      <c r="D11" s="59"/>
      <c r="E11" s="57" t="s">
        <v>419</v>
      </c>
      <c r="F11" s="57" t="s">
        <v>373</v>
      </c>
      <c r="G11" s="62" t="s">
        <v>420</v>
      </c>
      <c r="H11" s="57" t="s">
        <v>412</v>
      </c>
      <c r="I11" s="57">
        <v>3</v>
      </c>
      <c r="J11" s="69">
        <v>50</v>
      </c>
      <c r="K11" s="69">
        <f t="shared" si="0"/>
        <v>150</v>
      </c>
      <c r="L11" s="57" t="s">
        <v>421</v>
      </c>
    </row>
    <row r="12" s="52" customFormat="1" ht="30" customHeight="1" spans="1:12">
      <c r="A12" s="57">
        <v>10</v>
      </c>
      <c r="B12" s="58"/>
      <c r="C12" s="59"/>
      <c r="D12" s="59"/>
      <c r="E12" s="57" t="s">
        <v>422</v>
      </c>
      <c r="F12" s="57" t="s">
        <v>373</v>
      </c>
      <c r="G12" s="62" t="s">
        <v>420</v>
      </c>
      <c r="H12" s="57" t="s">
        <v>412</v>
      </c>
      <c r="I12" s="57">
        <v>3</v>
      </c>
      <c r="J12" s="69">
        <v>120</v>
      </c>
      <c r="K12" s="69">
        <f t="shared" si="0"/>
        <v>360</v>
      </c>
      <c r="L12" s="57" t="s">
        <v>423</v>
      </c>
    </row>
    <row r="13" s="52" customFormat="1" ht="30" customHeight="1" spans="1:12">
      <c r="A13" s="57">
        <v>11</v>
      </c>
      <c r="B13" s="58"/>
      <c r="C13" s="59"/>
      <c r="D13" s="59"/>
      <c r="E13" s="57" t="s">
        <v>424</v>
      </c>
      <c r="F13" s="57" t="s">
        <v>373</v>
      </c>
      <c r="G13" s="57" t="s">
        <v>420</v>
      </c>
      <c r="H13" s="57" t="s">
        <v>412</v>
      </c>
      <c r="I13" s="57">
        <v>3</v>
      </c>
      <c r="J13" s="69">
        <v>80</v>
      </c>
      <c r="K13" s="69">
        <f t="shared" si="0"/>
        <v>240</v>
      </c>
      <c r="L13" s="57" t="s">
        <v>425</v>
      </c>
    </row>
    <row r="14" s="52" customFormat="1" ht="30" customHeight="1" spans="1:12">
      <c r="A14" s="57">
        <v>12</v>
      </c>
      <c r="B14" s="58"/>
      <c r="C14" s="59"/>
      <c r="D14" s="59"/>
      <c r="E14" s="57" t="s">
        <v>426</v>
      </c>
      <c r="F14" s="57" t="s">
        <v>427</v>
      </c>
      <c r="G14" s="57" t="s">
        <v>428</v>
      </c>
      <c r="H14" s="57" t="s">
        <v>412</v>
      </c>
      <c r="I14" s="57">
        <v>25</v>
      </c>
      <c r="J14" s="69">
        <v>30</v>
      </c>
      <c r="K14" s="69">
        <f t="shared" si="0"/>
        <v>750</v>
      </c>
      <c r="L14" s="57" t="s">
        <v>429</v>
      </c>
    </row>
    <row r="15" s="52" customFormat="1" ht="30" customHeight="1" spans="1:12">
      <c r="A15" s="57">
        <v>13</v>
      </c>
      <c r="B15" s="58"/>
      <c r="C15" s="60" t="s">
        <v>430</v>
      </c>
      <c r="D15" s="60" t="s">
        <v>431</v>
      </c>
      <c r="E15" s="57" t="s">
        <v>140</v>
      </c>
      <c r="F15" s="57" t="s">
        <v>427</v>
      </c>
      <c r="G15" s="57" t="s">
        <v>432</v>
      </c>
      <c r="H15" s="57" t="s">
        <v>433</v>
      </c>
      <c r="I15" s="57">
        <v>54</v>
      </c>
      <c r="J15" s="69">
        <v>20</v>
      </c>
      <c r="K15" s="70">
        <f>I15*J15</f>
        <v>1080</v>
      </c>
      <c r="L15" s="57" t="s">
        <v>434</v>
      </c>
    </row>
    <row r="16" s="52" customFormat="1" ht="30" customHeight="1" spans="1:12">
      <c r="A16" s="57">
        <v>14</v>
      </c>
      <c r="B16" s="58"/>
      <c r="C16" s="59"/>
      <c r="D16" s="59"/>
      <c r="E16" s="57" t="s">
        <v>346</v>
      </c>
      <c r="F16" s="57" t="s">
        <v>427</v>
      </c>
      <c r="G16" s="57" t="s">
        <v>435</v>
      </c>
      <c r="H16" s="57" t="s">
        <v>436</v>
      </c>
      <c r="I16" s="57">
        <v>70</v>
      </c>
      <c r="J16" s="69">
        <v>200</v>
      </c>
      <c r="K16" s="70">
        <f>I16*J16</f>
        <v>14000</v>
      </c>
      <c r="L16" s="57" t="s">
        <v>437</v>
      </c>
    </row>
    <row r="17" s="52" customFormat="1" ht="30" customHeight="1" spans="1:12">
      <c r="A17" s="57">
        <v>15</v>
      </c>
      <c r="B17" s="58"/>
      <c r="C17" s="59"/>
      <c r="D17" s="60" t="s">
        <v>438</v>
      </c>
      <c r="E17" s="57" t="s">
        <v>405</v>
      </c>
      <c r="F17" s="57" t="s">
        <v>373</v>
      </c>
      <c r="G17" s="57" t="s">
        <v>439</v>
      </c>
      <c r="H17" s="57" t="s">
        <v>440</v>
      </c>
      <c r="I17" s="57">
        <v>190</v>
      </c>
      <c r="J17" s="69">
        <v>150</v>
      </c>
      <c r="K17" s="69">
        <f>J17*I17</f>
        <v>28500</v>
      </c>
      <c r="L17" s="57" t="s">
        <v>408</v>
      </c>
    </row>
    <row r="18" s="52" customFormat="1" ht="30" customHeight="1" spans="1:12">
      <c r="A18" s="57">
        <v>16</v>
      </c>
      <c r="B18" s="58"/>
      <c r="C18" s="59"/>
      <c r="D18" s="60" t="s">
        <v>441</v>
      </c>
      <c r="E18" s="57" t="s">
        <v>405</v>
      </c>
      <c r="F18" s="57" t="s">
        <v>373</v>
      </c>
      <c r="G18" s="57" t="s">
        <v>439</v>
      </c>
      <c r="H18" s="57" t="s">
        <v>440</v>
      </c>
      <c r="I18" s="57">
        <v>190</v>
      </c>
      <c r="J18" s="69">
        <v>150</v>
      </c>
      <c r="K18" s="69">
        <f>J18*I18</f>
        <v>28500</v>
      </c>
      <c r="L18" s="57" t="s">
        <v>408</v>
      </c>
    </row>
    <row r="19" s="51" customFormat="1" ht="32.1" customHeight="1" spans="1:12">
      <c r="A19" s="57">
        <v>17</v>
      </c>
      <c r="B19" s="63"/>
      <c r="C19" s="64" t="s">
        <v>350</v>
      </c>
      <c r="D19" s="65"/>
      <c r="E19" s="65"/>
      <c r="F19" s="65"/>
      <c r="G19" s="65"/>
      <c r="H19" s="65"/>
      <c r="I19" s="65"/>
      <c r="J19" s="71"/>
      <c r="K19" s="72">
        <f>SUM(K3:K18)</f>
        <v>108230</v>
      </c>
      <c r="L19" s="73"/>
    </row>
  </sheetData>
  <mergeCells count="9">
    <mergeCell ref="A1:L1"/>
    <mergeCell ref="C19:J19"/>
    <mergeCell ref="B3:B18"/>
    <mergeCell ref="C3:C14"/>
    <mergeCell ref="C15:C16"/>
    <mergeCell ref="C17:C18"/>
    <mergeCell ref="D5:D7"/>
    <mergeCell ref="D8:D14"/>
    <mergeCell ref="D15:D1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6"/>
  <sheetViews>
    <sheetView workbookViewId="0">
      <pane ySplit="4" topLeftCell="A42" activePane="bottomLeft" state="frozen"/>
      <selection/>
      <selection pane="bottomLeft" activeCell="I148" sqref="I148"/>
    </sheetView>
  </sheetViews>
  <sheetFormatPr defaultColWidth="8.66666666666667" defaultRowHeight="13.5"/>
  <cols>
    <col min="1" max="1" width="4.66666666666667" style="1" customWidth="1"/>
    <col min="2" max="2" width="7.55833333333333" style="1" customWidth="1"/>
    <col min="3" max="9" width="8.66666666666667" style="1"/>
    <col min="10" max="10" width="38.775" style="1" customWidth="1"/>
    <col min="11" max="13" width="8.66666666666667" style="1"/>
    <col min="14" max="14" width="12.625" style="1"/>
    <col min="15" max="16384" width="8.66666666666667" style="1"/>
  </cols>
  <sheetData>
    <row r="1" ht="25.5" spans="1:10">
      <c r="A1" s="2" t="s">
        <v>442</v>
      </c>
      <c r="B1" s="2"/>
      <c r="C1" s="2"/>
      <c r="D1" s="2"/>
      <c r="E1" s="2"/>
      <c r="F1" s="2"/>
      <c r="G1" s="2"/>
      <c r="H1" s="2"/>
      <c r="I1" s="2"/>
      <c r="J1" s="2"/>
    </row>
    <row r="2" ht="25.5" spans="1:10">
      <c r="A2" s="3" t="s">
        <v>443</v>
      </c>
      <c r="B2" s="3"/>
      <c r="C2" s="3"/>
      <c r="D2" s="3"/>
      <c r="E2" s="3"/>
      <c r="F2" s="3"/>
      <c r="G2" s="3"/>
      <c r="H2" s="3"/>
      <c r="I2" s="3"/>
      <c r="J2" s="3"/>
    </row>
    <row r="3" spans="1:10">
      <c r="A3" s="4" t="s">
        <v>0</v>
      </c>
      <c r="B3" s="4" t="s">
        <v>444</v>
      </c>
      <c r="C3" s="4" t="s">
        <v>445</v>
      </c>
      <c r="D3" s="5"/>
      <c r="E3" s="4" t="s">
        <v>446</v>
      </c>
      <c r="F3" s="4" t="s">
        <v>13</v>
      </c>
      <c r="G3" s="4" t="s">
        <v>447</v>
      </c>
      <c r="H3" s="6" t="s">
        <v>448</v>
      </c>
      <c r="I3" s="4" t="s">
        <v>449</v>
      </c>
      <c r="J3" s="26" t="s">
        <v>18</v>
      </c>
    </row>
    <row r="4" spans="1:10">
      <c r="A4" s="5"/>
      <c r="B4" s="5"/>
      <c r="C4" s="5"/>
      <c r="D4" s="5"/>
      <c r="E4" s="5"/>
      <c r="F4" s="5"/>
      <c r="G4" s="5"/>
      <c r="H4" s="6"/>
      <c r="I4" s="4" t="s">
        <v>450</v>
      </c>
      <c r="J4" s="26"/>
    </row>
    <row r="5" ht="31.5" spans="1:10">
      <c r="A5" s="5">
        <v>1</v>
      </c>
      <c r="B5" s="4" t="s">
        <v>451</v>
      </c>
      <c r="C5" s="7" t="s">
        <v>452</v>
      </c>
      <c r="D5" s="4" t="s">
        <v>453</v>
      </c>
      <c r="E5" s="5">
        <v>10</v>
      </c>
      <c r="F5" s="4" t="s">
        <v>373</v>
      </c>
      <c r="G5" s="5" t="s">
        <v>454</v>
      </c>
      <c r="H5" s="5">
        <v>250</v>
      </c>
      <c r="I5" s="5">
        <f>E5*H5</f>
        <v>2500</v>
      </c>
      <c r="J5" s="27" t="s">
        <v>455</v>
      </c>
    </row>
    <row r="6" ht="21" spans="1:10">
      <c r="A6" s="5"/>
      <c r="B6" s="4"/>
      <c r="C6" s="5"/>
      <c r="D6" s="4" t="s">
        <v>456</v>
      </c>
      <c r="E6" s="5">
        <v>10</v>
      </c>
      <c r="F6" s="4" t="s">
        <v>457</v>
      </c>
      <c r="G6" s="5">
        <v>5</v>
      </c>
      <c r="H6" s="5">
        <v>74</v>
      </c>
      <c r="I6" s="5">
        <f>E6*H6*G6</f>
        <v>3700</v>
      </c>
      <c r="J6" s="27" t="s">
        <v>458</v>
      </c>
    </row>
    <row r="7" ht="21" spans="1:10">
      <c r="A7" s="5"/>
      <c r="B7" s="4"/>
      <c r="C7" s="5"/>
      <c r="D7" s="4" t="s">
        <v>459</v>
      </c>
      <c r="E7" s="5">
        <v>10</v>
      </c>
      <c r="F7" s="4" t="s">
        <v>457</v>
      </c>
      <c r="G7" s="5">
        <v>5</v>
      </c>
      <c r="H7" s="5">
        <v>50</v>
      </c>
      <c r="I7" s="5">
        <f>E7*H7*G7</f>
        <v>2500</v>
      </c>
      <c r="J7" s="27" t="s">
        <v>460</v>
      </c>
    </row>
    <row r="8" ht="21" spans="1:10">
      <c r="A8" s="5"/>
      <c r="B8" s="4"/>
      <c r="C8" s="4" t="s">
        <v>461</v>
      </c>
      <c r="D8" s="4" t="s">
        <v>462</v>
      </c>
      <c r="E8" s="5">
        <v>10</v>
      </c>
      <c r="F8" s="4" t="s">
        <v>373</v>
      </c>
      <c r="G8" s="5" t="s">
        <v>454</v>
      </c>
      <c r="H8" s="5">
        <v>250</v>
      </c>
      <c r="I8" s="5">
        <f>E8*H8</f>
        <v>2500</v>
      </c>
      <c r="J8" s="27" t="s">
        <v>463</v>
      </c>
    </row>
    <row r="9" ht="21" spans="1:10">
      <c r="A9" s="5"/>
      <c r="B9" s="4"/>
      <c r="C9" s="5"/>
      <c r="D9" s="4" t="s">
        <v>459</v>
      </c>
      <c r="E9" s="5">
        <v>10</v>
      </c>
      <c r="F9" s="4" t="s">
        <v>457</v>
      </c>
      <c r="G9" s="5">
        <v>5</v>
      </c>
      <c r="H9" s="5">
        <v>50</v>
      </c>
      <c r="I9" s="5">
        <f>E9*H9*G9</f>
        <v>2500</v>
      </c>
      <c r="J9" s="27" t="s">
        <v>460</v>
      </c>
    </row>
    <row r="10" spans="1:10">
      <c r="A10" s="5"/>
      <c r="B10" s="4"/>
      <c r="C10" s="8" t="s">
        <v>464</v>
      </c>
      <c r="D10" s="9"/>
      <c r="E10" s="9"/>
      <c r="F10" s="9"/>
      <c r="G10" s="9"/>
      <c r="H10" s="9"/>
      <c r="I10" s="5">
        <f>(I6+I7+I9)*0.22</f>
        <v>1914</v>
      </c>
      <c r="J10" s="28"/>
    </row>
    <row r="11" spans="1:10">
      <c r="A11" s="5"/>
      <c r="B11" s="4"/>
      <c r="C11" s="10" t="s">
        <v>465</v>
      </c>
      <c r="D11" s="9"/>
      <c r="E11" s="9"/>
      <c r="F11" s="9"/>
      <c r="G11" s="9"/>
      <c r="H11" s="9"/>
      <c r="I11" s="5">
        <f>SUM(I5:I10)</f>
        <v>15614</v>
      </c>
      <c r="J11" s="28"/>
    </row>
    <row r="12" ht="40.5" spans="1:10">
      <c r="A12" s="5">
        <v>2</v>
      </c>
      <c r="B12" s="4" t="s">
        <v>466</v>
      </c>
      <c r="C12" s="7" t="s">
        <v>452</v>
      </c>
      <c r="D12" s="7" t="s">
        <v>453</v>
      </c>
      <c r="E12" s="5">
        <v>4</v>
      </c>
      <c r="F12" s="4" t="s">
        <v>373</v>
      </c>
      <c r="G12" s="5" t="s">
        <v>454</v>
      </c>
      <c r="H12" s="5">
        <v>250</v>
      </c>
      <c r="I12" s="5">
        <f>E12*H12</f>
        <v>1000</v>
      </c>
      <c r="J12" s="29" t="s">
        <v>455</v>
      </c>
    </row>
    <row r="13" ht="21" spans="1:10">
      <c r="A13" s="5"/>
      <c r="B13" s="4"/>
      <c r="C13" s="5"/>
      <c r="D13" s="4" t="s">
        <v>456</v>
      </c>
      <c r="E13" s="5">
        <v>4</v>
      </c>
      <c r="F13" s="4" t="s">
        <v>457</v>
      </c>
      <c r="G13" s="5">
        <v>5</v>
      </c>
      <c r="H13" s="5">
        <v>74</v>
      </c>
      <c r="I13" s="5">
        <f>E13*H13*G13</f>
        <v>1480</v>
      </c>
      <c r="J13" s="29" t="s">
        <v>458</v>
      </c>
    </row>
    <row r="14" ht="21" spans="1:10">
      <c r="A14" s="5"/>
      <c r="B14" s="4"/>
      <c r="C14" s="5"/>
      <c r="D14" s="4" t="s">
        <v>459</v>
      </c>
      <c r="E14" s="5">
        <v>4</v>
      </c>
      <c r="F14" s="4" t="s">
        <v>457</v>
      </c>
      <c r="G14" s="5">
        <v>5</v>
      </c>
      <c r="H14" s="5">
        <v>50</v>
      </c>
      <c r="I14" s="5">
        <f>E14*H14*G14</f>
        <v>1000</v>
      </c>
      <c r="J14" s="29" t="s">
        <v>460</v>
      </c>
    </row>
    <row r="15" ht="21" spans="1:10">
      <c r="A15" s="5"/>
      <c r="B15" s="4"/>
      <c r="C15" s="4" t="s">
        <v>467</v>
      </c>
      <c r="D15" s="4" t="s">
        <v>462</v>
      </c>
      <c r="E15" s="5">
        <v>4</v>
      </c>
      <c r="F15" s="4" t="s">
        <v>373</v>
      </c>
      <c r="G15" s="5" t="s">
        <v>454</v>
      </c>
      <c r="H15" s="5">
        <v>250</v>
      </c>
      <c r="I15" s="5">
        <f>E15*H15</f>
        <v>1000</v>
      </c>
      <c r="J15" s="29" t="s">
        <v>463</v>
      </c>
    </row>
    <row r="16" ht="21" spans="1:10">
      <c r="A16" s="5"/>
      <c r="B16" s="4"/>
      <c r="C16" s="5"/>
      <c r="D16" s="4" t="s">
        <v>459</v>
      </c>
      <c r="E16" s="5">
        <v>4</v>
      </c>
      <c r="F16" s="4" t="s">
        <v>457</v>
      </c>
      <c r="G16" s="5">
        <v>5</v>
      </c>
      <c r="H16" s="5">
        <v>50</v>
      </c>
      <c r="I16" s="5">
        <f>E16*H16*G16</f>
        <v>1000</v>
      </c>
      <c r="J16" s="29" t="s">
        <v>460</v>
      </c>
    </row>
    <row r="17" spans="1:10">
      <c r="A17" s="5"/>
      <c r="B17" s="4"/>
      <c r="C17" s="11" t="s">
        <v>468</v>
      </c>
      <c r="D17" s="12"/>
      <c r="E17" s="12"/>
      <c r="F17" s="12"/>
      <c r="G17" s="12"/>
      <c r="H17" s="13"/>
      <c r="I17" s="5">
        <f>(I13+I14+I16)*0.22</f>
        <v>765.6</v>
      </c>
      <c r="J17" s="28"/>
    </row>
    <row r="18" spans="1:10">
      <c r="A18" s="5"/>
      <c r="B18" s="4"/>
      <c r="C18" s="14" t="s">
        <v>465</v>
      </c>
      <c r="D18" s="12"/>
      <c r="E18" s="12"/>
      <c r="F18" s="12"/>
      <c r="G18" s="12"/>
      <c r="H18" s="13"/>
      <c r="I18" s="5">
        <f>SUM(I12:I17)</f>
        <v>6245.6</v>
      </c>
      <c r="J18" s="28"/>
    </row>
    <row r="19" ht="40.5" spans="1:10">
      <c r="A19" s="5">
        <v>3</v>
      </c>
      <c r="B19" s="4" t="s">
        <v>469</v>
      </c>
      <c r="C19" s="7" t="s">
        <v>452</v>
      </c>
      <c r="D19" s="7" t="s">
        <v>453</v>
      </c>
      <c r="E19" s="5">
        <v>3</v>
      </c>
      <c r="F19" s="4" t="s">
        <v>373</v>
      </c>
      <c r="G19" s="5" t="s">
        <v>454</v>
      </c>
      <c r="H19" s="5">
        <v>250</v>
      </c>
      <c r="I19" s="5">
        <f>E19*H19</f>
        <v>750</v>
      </c>
      <c r="J19" s="29" t="s">
        <v>455</v>
      </c>
    </row>
    <row r="20" ht="21" spans="1:10">
      <c r="A20" s="5"/>
      <c r="B20" s="4"/>
      <c r="C20" s="5"/>
      <c r="D20" s="4" t="s">
        <v>456</v>
      </c>
      <c r="E20" s="5">
        <v>3</v>
      </c>
      <c r="F20" s="4" t="s">
        <v>457</v>
      </c>
      <c r="G20" s="5">
        <v>5</v>
      </c>
      <c r="H20" s="5">
        <v>74</v>
      </c>
      <c r="I20" s="5">
        <f>E20*H20*G20</f>
        <v>1110</v>
      </c>
      <c r="J20" s="29" t="s">
        <v>458</v>
      </c>
    </row>
    <row r="21" ht="21" spans="1:10">
      <c r="A21" s="5"/>
      <c r="B21" s="4"/>
      <c r="C21" s="5"/>
      <c r="D21" s="4" t="s">
        <v>459</v>
      </c>
      <c r="E21" s="5">
        <v>3</v>
      </c>
      <c r="F21" s="4" t="s">
        <v>457</v>
      </c>
      <c r="G21" s="5">
        <v>5</v>
      </c>
      <c r="H21" s="5">
        <v>50</v>
      </c>
      <c r="I21" s="5">
        <f>E21*H21*G21</f>
        <v>750</v>
      </c>
      <c r="J21" s="29" t="s">
        <v>460</v>
      </c>
    </row>
    <row r="22" ht="21" spans="1:10">
      <c r="A22" s="5"/>
      <c r="B22" s="4"/>
      <c r="C22" s="4" t="s">
        <v>461</v>
      </c>
      <c r="D22" s="4" t="s">
        <v>462</v>
      </c>
      <c r="E22" s="5">
        <v>3</v>
      </c>
      <c r="F22" s="4" t="s">
        <v>373</v>
      </c>
      <c r="G22" s="5" t="s">
        <v>454</v>
      </c>
      <c r="H22" s="5">
        <v>250</v>
      </c>
      <c r="I22" s="5">
        <f>E22*H22</f>
        <v>750</v>
      </c>
      <c r="J22" s="29" t="s">
        <v>463</v>
      </c>
    </row>
    <row r="23" ht="21" spans="1:10">
      <c r="A23" s="5"/>
      <c r="B23" s="4"/>
      <c r="C23" s="5"/>
      <c r="D23" s="4" t="s">
        <v>459</v>
      </c>
      <c r="E23" s="5">
        <v>3</v>
      </c>
      <c r="F23" s="4" t="s">
        <v>457</v>
      </c>
      <c r="G23" s="5">
        <v>5</v>
      </c>
      <c r="H23" s="5">
        <v>50</v>
      </c>
      <c r="I23" s="5">
        <f>E23*H23*G23</f>
        <v>750</v>
      </c>
      <c r="J23" s="29" t="s">
        <v>460</v>
      </c>
    </row>
    <row r="24" spans="1:10">
      <c r="A24" s="5"/>
      <c r="B24" s="4"/>
      <c r="C24" s="11" t="s">
        <v>464</v>
      </c>
      <c r="D24" s="12"/>
      <c r="E24" s="12"/>
      <c r="F24" s="12"/>
      <c r="G24" s="12"/>
      <c r="H24" s="13"/>
      <c r="I24" s="5">
        <f>(I20+I21+I23)*0.22</f>
        <v>574.2</v>
      </c>
      <c r="J24" s="28"/>
    </row>
    <row r="25" spans="1:10">
      <c r="A25" s="5"/>
      <c r="B25" s="4"/>
      <c r="C25" s="14" t="s">
        <v>465</v>
      </c>
      <c r="D25" s="12"/>
      <c r="E25" s="12"/>
      <c r="F25" s="12"/>
      <c r="G25" s="12"/>
      <c r="H25" s="13"/>
      <c r="I25" s="5">
        <f>SUM(I19:I24)</f>
        <v>4684.2</v>
      </c>
      <c r="J25" s="28"/>
    </row>
    <row r="26" ht="40.5" spans="1:10">
      <c r="A26" s="5">
        <v>4</v>
      </c>
      <c r="B26" s="4" t="s">
        <v>470</v>
      </c>
      <c r="C26" s="7" t="s">
        <v>452</v>
      </c>
      <c r="D26" s="7" t="s">
        <v>453</v>
      </c>
      <c r="E26" s="5">
        <v>2</v>
      </c>
      <c r="F26" s="4" t="s">
        <v>373</v>
      </c>
      <c r="G26" s="5" t="s">
        <v>454</v>
      </c>
      <c r="H26" s="5">
        <v>250</v>
      </c>
      <c r="I26" s="5">
        <f t="shared" ref="I26:I31" si="0">E26*H26</f>
        <v>500</v>
      </c>
      <c r="J26" s="29" t="s">
        <v>455</v>
      </c>
    </row>
    <row r="27" ht="21" spans="1:10">
      <c r="A27" s="5"/>
      <c r="B27" s="4"/>
      <c r="C27" s="5"/>
      <c r="D27" s="4" t="s">
        <v>456</v>
      </c>
      <c r="E27" s="5">
        <v>2</v>
      </c>
      <c r="F27" s="4" t="s">
        <v>457</v>
      </c>
      <c r="G27" s="5">
        <v>5</v>
      </c>
      <c r="H27" s="5">
        <v>74</v>
      </c>
      <c r="I27" s="5">
        <f>E27*H27*G27</f>
        <v>740</v>
      </c>
      <c r="J27" s="29" t="s">
        <v>458</v>
      </c>
    </row>
    <row r="28" ht="21" spans="1:10">
      <c r="A28" s="5"/>
      <c r="B28" s="4"/>
      <c r="C28" s="5"/>
      <c r="D28" s="4" t="s">
        <v>459</v>
      </c>
      <c r="E28" s="5">
        <v>2</v>
      </c>
      <c r="F28" s="4" t="s">
        <v>457</v>
      </c>
      <c r="G28" s="5">
        <v>5</v>
      </c>
      <c r="H28" s="5">
        <v>50</v>
      </c>
      <c r="I28" s="5">
        <f>E28*H28*G28</f>
        <v>500</v>
      </c>
      <c r="J28" s="29" t="s">
        <v>460</v>
      </c>
    </row>
    <row r="29" ht="21" spans="1:10">
      <c r="A29" s="5"/>
      <c r="B29" s="4"/>
      <c r="C29" s="4" t="s">
        <v>471</v>
      </c>
      <c r="D29" s="4" t="s">
        <v>462</v>
      </c>
      <c r="E29" s="5">
        <v>6</v>
      </c>
      <c r="F29" s="4" t="s">
        <v>373</v>
      </c>
      <c r="G29" s="5" t="s">
        <v>454</v>
      </c>
      <c r="H29" s="5">
        <v>250</v>
      </c>
      <c r="I29" s="5">
        <f t="shared" si="0"/>
        <v>1500</v>
      </c>
      <c r="J29" s="27" t="s">
        <v>463</v>
      </c>
    </row>
    <row r="30" ht="21" spans="1:10">
      <c r="A30" s="5"/>
      <c r="B30" s="4"/>
      <c r="C30" s="5"/>
      <c r="D30" s="4" t="s">
        <v>459</v>
      </c>
      <c r="E30" s="5">
        <v>6</v>
      </c>
      <c r="F30" s="4" t="s">
        <v>457</v>
      </c>
      <c r="G30" s="5">
        <v>5</v>
      </c>
      <c r="H30" s="5">
        <v>50</v>
      </c>
      <c r="I30" s="5">
        <f>E30*H30*G30</f>
        <v>1500</v>
      </c>
      <c r="J30" s="27" t="s">
        <v>460</v>
      </c>
    </row>
    <row r="31" ht="21" spans="1:10">
      <c r="A31" s="5"/>
      <c r="B31" s="4"/>
      <c r="C31" s="4" t="s">
        <v>461</v>
      </c>
      <c r="D31" s="4" t="s">
        <v>462</v>
      </c>
      <c r="E31" s="5">
        <v>2</v>
      </c>
      <c r="F31" s="4" t="s">
        <v>373</v>
      </c>
      <c r="G31" s="5" t="s">
        <v>454</v>
      </c>
      <c r="H31" s="5">
        <v>250</v>
      </c>
      <c r="I31" s="5">
        <f t="shared" si="0"/>
        <v>500</v>
      </c>
      <c r="J31" s="29" t="s">
        <v>463</v>
      </c>
    </row>
    <row r="32" ht="21" spans="1:10">
      <c r="A32" s="5"/>
      <c r="B32" s="4"/>
      <c r="C32" s="5"/>
      <c r="D32" s="4" t="s">
        <v>459</v>
      </c>
      <c r="E32" s="5">
        <v>2</v>
      </c>
      <c r="F32" s="4" t="s">
        <v>457</v>
      </c>
      <c r="G32" s="5">
        <v>5</v>
      </c>
      <c r="H32" s="5">
        <v>50</v>
      </c>
      <c r="I32" s="5">
        <f>E32*H32*G32</f>
        <v>500</v>
      </c>
      <c r="J32" s="29" t="s">
        <v>460</v>
      </c>
    </row>
    <row r="33" spans="1:10">
      <c r="A33" s="5"/>
      <c r="B33" s="4"/>
      <c r="C33" s="11" t="s">
        <v>464</v>
      </c>
      <c r="D33" s="12"/>
      <c r="E33" s="12"/>
      <c r="F33" s="12"/>
      <c r="G33" s="12"/>
      <c r="H33" s="13"/>
      <c r="I33" s="5">
        <f>(I27+I28+I32+I30)*0.22</f>
        <v>712.8</v>
      </c>
      <c r="J33" s="28"/>
    </row>
    <row r="34" spans="1:10">
      <c r="A34" s="5"/>
      <c r="B34" s="4"/>
      <c r="C34" s="14" t="s">
        <v>465</v>
      </c>
      <c r="D34" s="12"/>
      <c r="E34" s="12"/>
      <c r="F34" s="12"/>
      <c r="G34" s="12"/>
      <c r="H34" s="13"/>
      <c r="I34" s="5">
        <f>SUM(I26:I33)</f>
        <v>6452.8</v>
      </c>
      <c r="J34" s="28"/>
    </row>
    <row r="35" ht="40.5" spans="1:10">
      <c r="A35" s="5">
        <v>5</v>
      </c>
      <c r="B35" s="4" t="s">
        <v>472</v>
      </c>
      <c r="C35" s="7" t="s">
        <v>452</v>
      </c>
      <c r="D35" s="7" t="s">
        <v>453</v>
      </c>
      <c r="E35" s="5">
        <v>12</v>
      </c>
      <c r="F35" s="4" t="s">
        <v>373</v>
      </c>
      <c r="G35" s="5" t="s">
        <v>454</v>
      </c>
      <c r="H35" s="5">
        <v>250</v>
      </c>
      <c r="I35" s="5">
        <f t="shared" ref="I35:I40" si="1">E35*H35</f>
        <v>3000</v>
      </c>
      <c r="J35" s="29" t="s">
        <v>455</v>
      </c>
    </row>
    <row r="36" ht="21" spans="1:10">
      <c r="A36" s="5"/>
      <c r="B36" s="4"/>
      <c r="C36" s="5"/>
      <c r="D36" s="4" t="s">
        <v>456</v>
      </c>
      <c r="E36" s="5">
        <v>12</v>
      </c>
      <c r="F36" s="4" t="s">
        <v>457</v>
      </c>
      <c r="G36" s="15">
        <v>5</v>
      </c>
      <c r="H36" s="5">
        <v>74</v>
      </c>
      <c r="I36" s="5">
        <f t="shared" ref="I36:I39" si="2">E36*H36*G36</f>
        <v>4440</v>
      </c>
      <c r="J36" s="29" t="s">
        <v>458</v>
      </c>
    </row>
    <row r="37" ht="21" spans="1:10">
      <c r="A37" s="5"/>
      <c r="B37" s="4"/>
      <c r="C37" s="5"/>
      <c r="D37" s="4" t="s">
        <v>459</v>
      </c>
      <c r="E37" s="5">
        <v>12</v>
      </c>
      <c r="F37" s="4" t="s">
        <v>457</v>
      </c>
      <c r="G37" s="15">
        <v>5</v>
      </c>
      <c r="H37" s="5">
        <v>50</v>
      </c>
      <c r="I37" s="5">
        <f t="shared" si="2"/>
        <v>3000</v>
      </c>
      <c r="J37" s="29" t="s">
        <v>460</v>
      </c>
    </row>
    <row r="38" ht="27" spans="1:10">
      <c r="A38" s="5"/>
      <c r="B38" s="4"/>
      <c r="C38" s="4" t="s">
        <v>473</v>
      </c>
      <c r="D38" s="7" t="s">
        <v>474</v>
      </c>
      <c r="E38" s="5">
        <v>24</v>
      </c>
      <c r="F38" s="5" t="s">
        <v>475</v>
      </c>
      <c r="G38" s="5" t="s">
        <v>454</v>
      </c>
      <c r="H38" s="5">
        <v>180</v>
      </c>
      <c r="I38" s="5">
        <f t="shared" si="1"/>
        <v>4320</v>
      </c>
      <c r="J38" s="29" t="s">
        <v>476</v>
      </c>
    </row>
    <row r="39" spans="1:10">
      <c r="A39" s="5"/>
      <c r="B39" s="4"/>
      <c r="C39" s="5"/>
      <c r="D39" s="4" t="s">
        <v>477</v>
      </c>
      <c r="E39" s="5">
        <v>3</v>
      </c>
      <c r="F39" s="4" t="s">
        <v>457</v>
      </c>
      <c r="G39" s="15">
        <v>5</v>
      </c>
      <c r="H39" s="5">
        <v>600</v>
      </c>
      <c r="I39" s="5">
        <f t="shared" si="2"/>
        <v>9000</v>
      </c>
      <c r="J39" s="29" t="s">
        <v>478</v>
      </c>
    </row>
    <row r="40" ht="21" spans="1:10">
      <c r="A40" s="5"/>
      <c r="B40" s="4"/>
      <c r="C40" s="4" t="s">
        <v>461</v>
      </c>
      <c r="D40" s="4" t="s">
        <v>462</v>
      </c>
      <c r="E40" s="5">
        <v>70</v>
      </c>
      <c r="F40" s="4" t="s">
        <v>373</v>
      </c>
      <c r="G40" s="5" t="s">
        <v>454</v>
      </c>
      <c r="H40" s="5">
        <v>250</v>
      </c>
      <c r="I40" s="5">
        <f t="shared" si="1"/>
        <v>17500</v>
      </c>
      <c r="J40" s="29" t="s">
        <v>463</v>
      </c>
    </row>
    <row r="41" ht="21" spans="1:10">
      <c r="A41" s="5"/>
      <c r="B41" s="4"/>
      <c r="C41" s="5"/>
      <c r="D41" s="4" t="s">
        <v>459</v>
      </c>
      <c r="E41" s="5">
        <v>70</v>
      </c>
      <c r="F41" s="4" t="s">
        <v>457</v>
      </c>
      <c r="G41" s="15">
        <v>5</v>
      </c>
      <c r="H41" s="5">
        <v>50</v>
      </c>
      <c r="I41" s="5">
        <f>E41*H41*G41</f>
        <v>17500</v>
      </c>
      <c r="J41" s="29" t="s">
        <v>460</v>
      </c>
    </row>
    <row r="42" ht="21" spans="1:10">
      <c r="A42" s="5"/>
      <c r="B42" s="4"/>
      <c r="C42" s="16" t="s">
        <v>479</v>
      </c>
      <c r="D42" s="4" t="s">
        <v>480</v>
      </c>
      <c r="E42" s="5">
        <v>24</v>
      </c>
      <c r="F42" s="5" t="s">
        <v>475</v>
      </c>
      <c r="G42" s="5" t="s">
        <v>454</v>
      </c>
      <c r="H42" s="5">
        <v>180</v>
      </c>
      <c r="I42" s="5">
        <f>E42*H42</f>
        <v>4320</v>
      </c>
      <c r="J42" s="29" t="s">
        <v>481</v>
      </c>
    </row>
    <row r="43" spans="1:10">
      <c r="A43" s="5"/>
      <c r="B43" s="4"/>
      <c r="C43" s="17"/>
      <c r="D43" s="4" t="s">
        <v>482</v>
      </c>
      <c r="E43" s="5">
        <v>3</v>
      </c>
      <c r="F43" s="4" t="s">
        <v>483</v>
      </c>
      <c r="G43" s="5" t="s">
        <v>454</v>
      </c>
      <c r="H43" s="5">
        <v>420</v>
      </c>
      <c r="I43" s="5">
        <f>E43*H43</f>
        <v>1260</v>
      </c>
      <c r="J43" s="29" t="s">
        <v>484</v>
      </c>
    </row>
    <row r="44" spans="1:10">
      <c r="A44" s="5"/>
      <c r="B44" s="4"/>
      <c r="C44" s="18"/>
      <c r="D44" s="4" t="s">
        <v>477</v>
      </c>
      <c r="E44" s="5">
        <v>3</v>
      </c>
      <c r="F44" s="4" t="s">
        <v>457</v>
      </c>
      <c r="G44" s="15">
        <v>5</v>
      </c>
      <c r="H44" s="5">
        <v>200</v>
      </c>
      <c r="I44" s="5">
        <f>E44*H44*G44</f>
        <v>3000</v>
      </c>
      <c r="J44" s="29" t="s">
        <v>485</v>
      </c>
    </row>
    <row r="45" ht="21" spans="1:10">
      <c r="A45" s="5"/>
      <c r="B45" s="4"/>
      <c r="C45" s="19" t="s">
        <v>486</v>
      </c>
      <c r="D45" s="15" t="s">
        <v>462</v>
      </c>
      <c r="E45" s="15">
        <v>10</v>
      </c>
      <c r="F45" s="15" t="s">
        <v>373</v>
      </c>
      <c r="G45" s="15" t="s">
        <v>454</v>
      </c>
      <c r="H45" s="15">
        <v>250</v>
      </c>
      <c r="I45" s="15">
        <f>E45*H45</f>
        <v>2500</v>
      </c>
      <c r="J45" s="30" t="s">
        <v>463</v>
      </c>
    </row>
    <row r="46" ht="21" spans="1:10">
      <c r="A46" s="5"/>
      <c r="B46" s="4"/>
      <c r="C46" s="15"/>
      <c r="D46" s="15" t="s">
        <v>459</v>
      </c>
      <c r="E46" s="15">
        <v>10</v>
      </c>
      <c r="F46" s="15" t="s">
        <v>487</v>
      </c>
      <c r="G46" s="15">
        <v>5</v>
      </c>
      <c r="H46" s="15">
        <v>50</v>
      </c>
      <c r="I46" s="15">
        <f>E46*H46*G46</f>
        <v>2500</v>
      </c>
      <c r="J46" s="30" t="s">
        <v>460</v>
      </c>
    </row>
    <row r="47" ht="21" spans="1:10">
      <c r="A47" s="5"/>
      <c r="B47" s="4"/>
      <c r="C47" s="19" t="s">
        <v>488</v>
      </c>
      <c r="D47" s="15" t="s">
        <v>462</v>
      </c>
      <c r="E47" s="15">
        <v>5</v>
      </c>
      <c r="F47" s="15" t="s">
        <v>489</v>
      </c>
      <c r="G47" s="15" t="s">
        <v>454</v>
      </c>
      <c r="H47" s="15">
        <v>250</v>
      </c>
      <c r="I47" s="15">
        <f t="shared" ref="I47:I48" si="3">E47*H47</f>
        <v>1250</v>
      </c>
      <c r="J47" s="31" t="s">
        <v>463</v>
      </c>
    </row>
    <row r="48" ht="21" spans="1:10">
      <c r="A48" s="5"/>
      <c r="B48" s="4"/>
      <c r="C48" s="15"/>
      <c r="D48" s="15" t="s">
        <v>459</v>
      </c>
      <c r="E48" s="15">
        <v>5</v>
      </c>
      <c r="F48" s="15" t="s">
        <v>487</v>
      </c>
      <c r="G48" s="15">
        <v>5</v>
      </c>
      <c r="H48" s="15">
        <v>50</v>
      </c>
      <c r="I48" s="15">
        <f>E48*H48*G48</f>
        <v>1250</v>
      </c>
      <c r="J48" s="31" t="s">
        <v>460</v>
      </c>
    </row>
    <row r="49" spans="1:10">
      <c r="A49" s="5"/>
      <c r="B49" s="4"/>
      <c r="C49" s="11" t="s">
        <v>490</v>
      </c>
      <c r="D49" s="12"/>
      <c r="E49" s="12"/>
      <c r="F49" s="12"/>
      <c r="G49" s="12"/>
      <c r="H49" s="13"/>
      <c r="I49" s="5">
        <f>(I36+I37+I41+I46+I48)*0.22</f>
        <v>6311.8</v>
      </c>
      <c r="J49" s="28"/>
    </row>
    <row r="50" spans="1:10">
      <c r="A50" s="5"/>
      <c r="B50" s="4"/>
      <c r="C50" s="14" t="s">
        <v>491</v>
      </c>
      <c r="D50" s="12"/>
      <c r="E50" s="12"/>
      <c r="F50" s="12"/>
      <c r="G50" s="12"/>
      <c r="H50" s="13"/>
      <c r="I50" s="5">
        <f>SUM(I35:I49)</f>
        <v>81151.8</v>
      </c>
      <c r="J50" s="28"/>
    </row>
    <row r="51" ht="18.75" spans="1:10">
      <c r="A51" s="20">
        <v>6</v>
      </c>
      <c r="B51" s="21" t="s">
        <v>492</v>
      </c>
      <c r="C51" s="22"/>
      <c r="D51" s="22"/>
      <c r="E51" s="22"/>
      <c r="F51" s="22"/>
      <c r="G51" s="22"/>
      <c r="H51" s="23"/>
      <c r="I51" s="32">
        <f>I50+I34+I25+I11+I18</f>
        <v>114148.4</v>
      </c>
      <c r="J51" s="33"/>
    </row>
    <row r="52" ht="25.5" spans="1:10">
      <c r="A52" s="24" t="s">
        <v>493</v>
      </c>
      <c r="B52" s="25"/>
      <c r="C52" s="25"/>
      <c r="D52" s="25"/>
      <c r="E52" s="25"/>
      <c r="F52" s="25"/>
      <c r="G52" s="25"/>
      <c r="H52" s="25"/>
      <c r="I52" s="25"/>
      <c r="J52" s="34"/>
    </row>
    <row r="53" ht="40.5" spans="1:10">
      <c r="A53" s="5">
        <v>1</v>
      </c>
      <c r="B53" s="4" t="s">
        <v>494</v>
      </c>
      <c r="C53" s="7" t="s">
        <v>452</v>
      </c>
      <c r="D53" s="7" t="s">
        <v>453</v>
      </c>
      <c r="E53" s="5">
        <v>39</v>
      </c>
      <c r="F53" s="4" t="s">
        <v>373</v>
      </c>
      <c r="G53" s="5" t="s">
        <v>454</v>
      </c>
      <c r="H53" s="5">
        <v>250</v>
      </c>
      <c r="I53" s="5">
        <f>E53*H53</f>
        <v>9750</v>
      </c>
      <c r="J53" s="29" t="s">
        <v>455</v>
      </c>
    </row>
    <row r="54" ht="21" spans="1:10">
      <c r="A54" s="5"/>
      <c r="B54" s="4"/>
      <c r="C54" s="5"/>
      <c r="D54" s="4" t="s">
        <v>456</v>
      </c>
      <c r="E54" s="5">
        <v>39</v>
      </c>
      <c r="F54" s="4" t="s">
        <v>457</v>
      </c>
      <c r="G54" s="5">
        <v>5</v>
      </c>
      <c r="H54" s="5">
        <v>74</v>
      </c>
      <c r="I54" s="5">
        <f>E54*H54*G54</f>
        <v>14430</v>
      </c>
      <c r="J54" s="29" t="s">
        <v>458</v>
      </c>
    </row>
    <row r="55" ht="21" spans="1:10">
      <c r="A55" s="5"/>
      <c r="B55" s="4"/>
      <c r="C55" s="5"/>
      <c r="D55" s="4" t="s">
        <v>459</v>
      </c>
      <c r="E55" s="5">
        <v>39</v>
      </c>
      <c r="F55" s="4" t="s">
        <v>457</v>
      </c>
      <c r="G55" s="5">
        <v>5</v>
      </c>
      <c r="H55" s="5">
        <v>50</v>
      </c>
      <c r="I55" s="5">
        <f>E55*H55*G55</f>
        <v>9750</v>
      </c>
      <c r="J55" s="29" t="s">
        <v>460</v>
      </c>
    </row>
    <row r="56" ht="21" spans="1:10">
      <c r="A56" s="5"/>
      <c r="B56" s="4"/>
      <c r="C56" s="4" t="s">
        <v>461</v>
      </c>
      <c r="D56" s="4" t="s">
        <v>462</v>
      </c>
      <c r="E56" s="5">
        <v>39</v>
      </c>
      <c r="F56" s="4" t="s">
        <v>373</v>
      </c>
      <c r="G56" s="5" t="s">
        <v>454</v>
      </c>
      <c r="H56" s="5">
        <v>250</v>
      </c>
      <c r="I56" s="5">
        <f>E56*H56</f>
        <v>9750</v>
      </c>
      <c r="J56" s="29" t="s">
        <v>463</v>
      </c>
    </row>
    <row r="57" ht="21" spans="1:10">
      <c r="A57" s="5"/>
      <c r="B57" s="4"/>
      <c r="C57" s="5"/>
      <c r="D57" s="4" t="s">
        <v>459</v>
      </c>
      <c r="E57" s="5">
        <v>39</v>
      </c>
      <c r="F57" s="4" t="s">
        <v>457</v>
      </c>
      <c r="G57" s="5">
        <v>5</v>
      </c>
      <c r="H57" s="5">
        <v>50</v>
      </c>
      <c r="I57" s="5">
        <f>E57*H57*G57</f>
        <v>9750</v>
      </c>
      <c r="J57" s="29" t="s">
        <v>460</v>
      </c>
    </row>
    <row r="58" spans="1:10">
      <c r="A58" s="5"/>
      <c r="B58" s="4"/>
      <c r="C58" s="11" t="s">
        <v>495</v>
      </c>
      <c r="D58" s="12"/>
      <c r="E58" s="12"/>
      <c r="F58" s="12"/>
      <c r="G58" s="12"/>
      <c r="H58" s="13"/>
      <c r="I58" s="5">
        <f>(I54+I55+I57)*0.22</f>
        <v>7464.6</v>
      </c>
      <c r="J58" s="28"/>
    </row>
    <row r="59" spans="1:10">
      <c r="A59" s="5"/>
      <c r="B59" s="4"/>
      <c r="C59" s="14" t="s">
        <v>496</v>
      </c>
      <c r="D59" s="12"/>
      <c r="E59" s="12"/>
      <c r="F59" s="12"/>
      <c r="G59" s="12"/>
      <c r="H59" s="13"/>
      <c r="I59" s="5">
        <f>SUM(I53:I58)</f>
        <v>60894.6</v>
      </c>
      <c r="J59" s="28"/>
    </row>
    <row r="60" ht="31.5" spans="1:10">
      <c r="A60" s="5">
        <v>2</v>
      </c>
      <c r="B60" s="4" t="s">
        <v>497</v>
      </c>
      <c r="C60" s="7" t="s">
        <v>452</v>
      </c>
      <c r="D60" s="4" t="s">
        <v>453</v>
      </c>
      <c r="E60" s="5">
        <v>33</v>
      </c>
      <c r="F60" s="4" t="s">
        <v>373</v>
      </c>
      <c r="G60" s="5" t="s">
        <v>454</v>
      </c>
      <c r="H60" s="5">
        <v>250</v>
      </c>
      <c r="I60" s="5">
        <f>E60*H60</f>
        <v>8250</v>
      </c>
      <c r="J60" s="29" t="s">
        <v>455</v>
      </c>
    </row>
    <row r="61" ht="21" spans="1:10">
      <c r="A61" s="5"/>
      <c r="B61" s="4"/>
      <c r="C61" s="5"/>
      <c r="D61" s="4" t="s">
        <v>456</v>
      </c>
      <c r="E61" s="5">
        <v>33</v>
      </c>
      <c r="F61" s="4" t="s">
        <v>457</v>
      </c>
      <c r="G61" s="5">
        <v>5</v>
      </c>
      <c r="H61" s="5">
        <v>74</v>
      </c>
      <c r="I61" s="5">
        <f>E61*H61*G61</f>
        <v>12210</v>
      </c>
      <c r="J61" s="29" t="s">
        <v>458</v>
      </c>
    </row>
    <row r="62" ht="21" spans="1:10">
      <c r="A62" s="5"/>
      <c r="B62" s="4"/>
      <c r="C62" s="5"/>
      <c r="D62" s="4" t="s">
        <v>459</v>
      </c>
      <c r="E62" s="5">
        <v>33</v>
      </c>
      <c r="F62" s="4" t="s">
        <v>457</v>
      </c>
      <c r="G62" s="5">
        <v>5</v>
      </c>
      <c r="H62" s="5">
        <v>50</v>
      </c>
      <c r="I62" s="5">
        <f>E62*H62*G62</f>
        <v>8250</v>
      </c>
      <c r="J62" s="29" t="s">
        <v>460</v>
      </c>
    </row>
    <row r="63" ht="21" spans="1:10">
      <c r="A63" s="5"/>
      <c r="B63" s="4"/>
      <c r="C63" s="4" t="s">
        <v>461</v>
      </c>
      <c r="D63" s="4" t="s">
        <v>462</v>
      </c>
      <c r="E63" s="5">
        <v>33</v>
      </c>
      <c r="F63" s="4" t="s">
        <v>373</v>
      </c>
      <c r="G63" s="5" t="s">
        <v>454</v>
      </c>
      <c r="H63" s="5">
        <v>250</v>
      </c>
      <c r="I63" s="5">
        <f>E63*H63</f>
        <v>8250</v>
      </c>
      <c r="J63" s="29" t="s">
        <v>463</v>
      </c>
    </row>
    <row r="64" ht="21" spans="1:10">
      <c r="A64" s="5"/>
      <c r="B64" s="4"/>
      <c r="C64" s="5"/>
      <c r="D64" s="4" t="s">
        <v>459</v>
      </c>
      <c r="E64" s="5">
        <v>33</v>
      </c>
      <c r="F64" s="4" t="s">
        <v>457</v>
      </c>
      <c r="G64" s="5">
        <v>5</v>
      </c>
      <c r="H64" s="5">
        <v>50</v>
      </c>
      <c r="I64" s="5">
        <f>E64*H64*G64</f>
        <v>8250</v>
      </c>
      <c r="J64" s="29" t="s">
        <v>460</v>
      </c>
    </row>
    <row r="65" spans="1:10">
      <c r="A65" s="5"/>
      <c r="B65" s="4"/>
      <c r="C65" s="11" t="s">
        <v>464</v>
      </c>
      <c r="D65" s="12"/>
      <c r="E65" s="12"/>
      <c r="F65" s="12"/>
      <c r="G65" s="12"/>
      <c r="H65" s="13"/>
      <c r="I65" s="5">
        <f>(I61+I62+I64)*0.22</f>
        <v>6316.2</v>
      </c>
      <c r="J65" s="28"/>
    </row>
    <row r="66" spans="1:10">
      <c r="A66" s="5"/>
      <c r="B66" s="4"/>
      <c r="C66" s="14" t="s">
        <v>465</v>
      </c>
      <c r="D66" s="12"/>
      <c r="E66" s="12"/>
      <c r="F66" s="12"/>
      <c r="G66" s="12"/>
      <c r="H66" s="13"/>
      <c r="I66" s="5">
        <f>SUM(I60:I65)</f>
        <v>51526.2</v>
      </c>
      <c r="J66" s="28"/>
    </row>
    <row r="67" ht="31.5" spans="1:10">
      <c r="A67" s="5">
        <v>3</v>
      </c>
      <c r="B67" s="4" t="s">
        <v>498</v>
      </c>
      <c r="C67" s="7" t="s">
        <v>452</v>
      </c>
      <c r="D67" s="4" t="s">
        <v>453</v>
      </c>
      <c r="E67" s="5">
        <v>9</v>
      </c>
      <c r="F67" s="4" t="s">
        <v>373</v>
      </c>
      <c r="G67" s="5" t="s">
        <v>454</v>
      </c>
      <c r="H67" s="5">
        <v>250</v>
      </c>
      <c r="I67" s="5">
        <f>E67*H67</f>
        <v>2250</v>
      </c>
      <c r="J67" s="29" t="s">
        <v>455</v>
      </c>
    </row>
    <row r="68" ht="21" spans="1:10">
      <c r="A68" s="5"/>
      <c r="B68" s="4"/>
      <c r="C68" s="5"/>
      <c r="D68" s="4" t="s">
        <v>456</v>
      </c>
      <c r="E68" s="5">
        <v>9</v>
      </c>
      <c r="F68" s="4" t="s">
        <v>457</v>
      </c>
      <c r="G68" s="5">
        <v>5</v>
      </c>
      <c r="H68" s="5">
        <v>74</v>
      </c>
      <c r="I68" s="5">
        <f>E68*H68*G68</f>
        <v>3330</v>
      </c>
      <c r="J68" s="29" t="s">
        <v>458</v>
      </c>
    </row>
    <row r="69" ht="21" customHeight="1" spans="1:10">
      <c r="A69" s="5"/>
      <c r="B69" s="4"/>
      <c r="C69" s="5"/>
      <c r="D69" s="4" t="s">
        <v>459</v>
      </c>
      <c r="E69" s="5">
        <v>9</v>
      </c>
      <c r="F69" s="4" t="s">
        <v>457</v>
      </c>
      <c r="G69" s="5">
        <v>5</v>
      </c>
      <c r="H69" s="5">
        <v>50</v>
      </c>
      <c r="I69" s="5">
        <f>E69*H69*G69</f>
        <v>2250</v>
      </c>
      <c r="J69" s="29" t="s">
        <v>460</v>
      </c>
    </row>
    <row r="70" ht="21" spans="1:10">
      <c r="A70" s="5"/>
      <c r="B70" s="4"/>
      <c r="C70" s="4" t="s">
        <v>461</v>
      </c>
      <c r="D70" s="4" t="s">
        <v>462</v>
      </c>
      <c r="E70" s="5">
        <v>9</v>
      </c>
      <c r="F70" s="4" t="s">
        <v>373</v>
      </c>
      <c r="G70" s="5" t="s">
        <v>454</v>
      </c>
      <c r="H70" s="5">
        <v>250</v>
      </c>
      <c r="I70" s="5">
        <f t="shared" ref="I70:I73" si="4">E70*H70</f>
        <v>2250</v>
      </c>
      <c r="J70" s="29" t="s">
        <v>463</v>
      </c>
    </row>
    <row r="71" ht="21" spans="1:10">
      <c r="A71" s="5"/>
      <c r="B71" s="4"/>
      <c r="C71" s="5"/>
      <c r="D71" s="4" t="s">
        <v>459</v>
      </c>
      <c r="E71" s="5">
        <v>9</v>
      </c>
      <c r="F71" s="4" t="s">
        <v>457</v>
      </c>
      <c r="G71" s="5">
        <v>5</v>
      </c>
      <c r="H71" s="5">
        <v>50</v>
      </c>
      <c r="I71" s="5">
        <f>E71*H71*G71</f>
        <v>2250</v>
      </c>
      <c r="J71" s="29" t="s">
        <v>460</v>
      </c>
    </row>
    <row r="72" ht="21" spans="1:10">
      <c r="A72" s="5"/>
      <c r="B72" s="4"/>
      <c r="C72" s="4" t="s">
        <v>479</v>
      </c>
      <c r="D72" s="4" t="s">
        <v>480</v>
      </c>
      <c r="E72" s="5">
        <v>45</v>
      </c>
      <c r="F72" s="5" t="s">
        <v>475</v>
      </c>
      <c r="G72" s="5" t="s">
        <v>454</v>
      </c>
      <c r="H72" s="5">
        <v>180</v>
      </c>
      <c r="I72" s="5">
        <f t="shared" si="4"/>
        <v>8100</v>
      </c>
      <c r="J72" s="29" t="s">
        <v>499</v>
      </c>
    </row>
    <row r="73" spans="1:10">
      <c r="A73" s="5"/>
      <c r="B73" s="4"/>
      <c r="C73" s="5"/>
      <c r="D73" s="4" t="s">
        <v>482</v>
      </c>
      <c r="E73" s="5">
        <v>9</v>
      </c>
      <c r="F73" s="4" t="s">
        <v>483</v>
      </c>
      <c r="G73" s="5" t="s">
        <v>454</v>
      </c>
      <c r="H73" s="5">
        <v>420</v>
      </c>
      <c r="I73" s="5">
        <f t="shared" si="4"/>
        <v>3780</v>
      </c>
      <c r="J73" s="29" t="s">
        <v>484</v>
      </c>
    </row>
    <row r="74" spans="1:10">
      <c r="A74" s="5"/>
      <c r="B74" s="4"/>
      <c r="C74" s="5"/>
      <c r="D74" s="4" t="s">
        <v>477</v>
      </c>
      <c r="E74" s="5">
        <v>9</v>
      </c>
      <c r="F74" s="4" t="s">
        <v>457</v>
      </c>
      <c r="G74" s="5">
        <v>5</v>
      </c>
      <c r="H74" s="5">
        <v>200</v>
      </c>
      <c r="I74" s="5">
        <f t="shared" ref="I74:I78" si="5">E74*H74*G74</f>
        <v>9000</v>
      </c>
      <c r="J74" s="29" t="s">
        <v>485</v>
      </c>
    </row>
    <row r="75" ht="21" spans="1:10">
      <c r="A75" s="5"/>
      <c r="B75" s="4"/>
      <c r="C75" s="4" t="s">
        <v>500</v>
      </c>
      <c r="D75" s="4" t="s">
        <v>462</v>
      </c>
      <c r="E75" s="5">
        <v>48</v>
      </c>
      <c r="F75" s="4" t="s">
        <v>373</v>
      </c>
      <c r="G75" s="5" t="s">
        <v>454</v>
      </c>
      <c r="H75" s="5">
        <v>250</v>
      </c>
      <c r="I75" s="5">
        <f>E75*H75</f>
        <v>12000</v>
      </c>
      <c r="J75" s="29" t="s">
        <v>463</v>
      </c>
    </row>
    <row r="76" ht="21" spans="1:10">
      <c r="A76" s="5"/>
      <c r="B76" s="4"/>
      <c r="C76" s="5"/>
      <c r="D76" s="4" t="s">
        <v>459</v>
      </c>
      <c r="E76" s="5">
        <v>48</v>
      </c>
      <c r="F76" s="4" t="s">
        <v>457</v>
      </c>
      <c r="G76" s="5">
        <v>5</v>
      </c>
      <c r="H76" s="5">
        <v>50</v>
      </c>
      <c r="I76" s="5">
        <f t="shared" si="5"/>
        <v>12000</v>
      </c>
      <c r="J76" s="29" t="s">
        <v>460</v>
      </c>
    </row>
    <row r="77" ht="27" spans="1:10">
      <c r="A77" s="5"/>
      <c r="B77" s="4"/>
      <c r="C77" s="4" t="s">
        <v>501</v>
      </c>
      <c r="D77" s="7" t="s">
        <v>502</v>
      </c>
      <c r="E77" s="5">
        <v>48</v>
      </c>
      <c r="F77" s="4" t="s">
        <v>373</v>
      </c>
      <c r="G77" s="5" t="s">
        <v>454</v>
      </c>
      <c r="H77" s="5">
        <v>250</v>
      </c>
      <c r="I77" s="5">
        <f>E77*H77</f>
        <v>12000</v>
      </c>
      <c r="J77" s="29" t="s">
        <v>455</v>
      </c>
    </row>
    <row r="78" ht="21" spans="1:10">
      <c r="A78" s="5"/>
      <c r="B78" s="4"/>
      <c r="C78" s="5"/>
      <c r="D78" s="4" t="s">
        <v>456</v>
      </c>
      <c r="E78" s="5">
        <v>48</v>
      </c>
      <c r="F78" s="4" t="s">
        <v>457</v>
      </c>
      <c r="G78" s="5">
        <v>5</v>
      </c>
      <c r="H78" s="5">
        <v>74</v>
      </c>
      <c r="I78" s="5">
        <f t="shared" si="5"/>
        <v>17760</v>
      </c>
      <c r="J78" s="29" t="s">
        <v>458</v>
      </c>
    </row>
    <row r="79" spans="1:10">
      <c r="A79" s="5"/>
      <c r="B79" s="4"/>
      <c r="C79" s="11" t="s">
        <v>495</v>
      </c>
      <c r="D79" s="12"/>
      <c r="E79" s="12"/>
      <c r="F79" s="12"/>
      <c r="G79" s="12"/>
      <c r="H79" s="13"/>
      <c r="I79" s="5">
        <f>(I68+I69+I71+I76+I78)*0.22</f>
        <v>8269.8</v>
      </c>
      <c r="J79" s="28"/>
    </row>
    <row r="80" spans="1:10">
      <c r="A80" s="5"/>
      <c r="B80" s="4"/>
      <c r="C80" s="14" t="s">
        <v>496</v>
      </c>
      <c r="D80" s="12"/>
      <c r="E80" s="12"/>
      <c r="F80" s="12"/>
      <c r="G80" s="12"/>
      <c r="H80" s="13"/>
      <c r="I80" s="5">
        <f>SUM(I67:I79)</f>
        <v>95239.8</v>
      </c>
      <c r="J80" s="28"/>
    </row>
    <row r="81" ht="31.5" spans="1:10">
      <c r="A81" s="5">
        <v>4</v>
      </c>
      <c r="B81" s="4" t="s">
        <v>503</v>
      </c>
      <c r="C81" s="7" t="s">
        <v>452</v>
      </c>
      <c r="D81" s="4" t="s">
        <v>453</v>
      </c>
      <c r="E81" s="5">
        <v>7</v>
      </c>
      <c r="F81" s="4" t="s">
        <v>373</v>
      </c>
      <c r="G81" s="5" t="s">
        <v>454</v>
      </c>
      <c r="H81" s="5">
        <v>250</v>
      </c>
      <c r="I81" s="5">
        <f>E81*H81</f>
        <v>1750</v>
      </c>
      <c r="J81" s="29" t="s">
        <v>455</v>
      </c>
    </row>
    <row r="82" ht="21" spans="1:10">
      <c r="A82" s="5"/>
      <c r="B82" s="4"/>
      <c r="C82" s="5"/>
      <c r="D82" s="4" t="s">
        <v>456</v>
      </c>
      <c r="E82" s="5">
        <v>7</v>
      </c>
      <c r="F82" s="4" t="s">
        <v>457</v>
      </c>
      <c r="G82" s="5">
        <v>5</v>
      </c>
      <c r="H82" s="5">
        <v>74</v>
      </c>
      <c r="I82" s="5">
        <f>E82*H82*G82</f>
        <v>2590</v>
      </c>
      <c r="J82" s="29" t="s">
        <v>458</v>
      </c>
    </row>
    <row r="83" ht="21" spans="1:10">
      <c r="A83" s="5"/>
      <c r="B83" s="4"/>
      <c r="C83" s="5"/>
      <c r="D83" s="4" t="s">
        <v>459</v>
      </c>
      <c r="E83" s="5">
        <v>7</v>
      </c>
      <c r="F83" s="4" t="s">
        <v>457</v>
      </c>
      <c r="G83" s="5">
        <v>5</v>
      </c>
      <c r="H83" s="5">
        <v>50</v>
      </c>
      <c r="I83" s="5">
        <f>E83*H83*G83</f>
        <v>1750</v>
      </c>
      <c r="J83" s="29" t="s">
        <v>460</v>
      </c>
    </row>
    <row r="84" ht="21" spans="1:10">
      <c r="A84" s="5"/>
      <c r="B84" s="4"/>
      <c r="C84" s="4" t="s">
        <v>461</v>
      </c>
      <c r="D84" s="4" t="s">
        <v>462</v>
      </c>
      <c r="E84" s="5">
        <v>20</v>
      </c>
      <c r="F84" s="4" t="s">
        <v>373</v>
      </c>
      <c r="G84" s="5" t="s">
        <v>454</v>
      </c>
      <c r="H84" s="5">
        <v>250</v>
      </c>
      <c r="I84" s="5">
        <f>E84*H84</f>
        <v>5000</v>
      </c>
      <c r="J84" s="29" t="s">
        <v>463</v>
      </c>
    </row>
    <row r="85" ht="21" spans="1:10">
      <c r="A85" s="5"/>
      <c r="B85" s="4"/>
      <c r="C85" s="5"/>
      <c r="D85" s="4" t="s">
        <v>459</v>
      </c>
      <c r="E85" s="5">
        <v>20</v>
      </c>
      <c r="F85" s="4" t="s">
        <v>457</v>
      </c>
      <c r="G85" s="5">
        <v>5</v>
      </c>
      <c r="H85" s="5">
        <v>50</v>
      </c>
      <c r="I85" s="5">
        <f>E85*H85*G85</f>
        <v>5000</v>
      </c>
      <c r="J85" s="29" t="s">
        <v>460</v>
      </c>
    </row>
    <row r="86" spans="1:10">
      <c r="A86" s="5"/>
      <c r="B86" s="4"/>
      <c r="C86" s="11" t="s">
        <v>464</v>
      </c>
      <c r="D86" s="12"/>
      <c r="E86" s="12"/>
      <c r="F86" s="12"/>
      <c r="G86" s="12"/>
      <c r="H86" s="13"/>
      <c r="I86" s="5">
        <f>(I82+I83+I85)*0.22</f>
        <v>2054.8</v>
      </c>
      <c r="J86" s="28"/>
    </row>
    <row r="87" spans="1:10">
      <c r="A87" s="5"/>
      <c r="B87" s="4"/>
      <c r="C87" s="14" t="s">
        <v>465</v>
      </c>
      <c r="D87" s="12"/>
      <c r="E87" s="12"/>
      <c r="F87" s="12"/>
      <c r="G87" s="12"/>
      <c r="H87" s="13"/>
      <c r="I87" s="5">
        <f>SUM(I81:I86)</f>
        <v>18144.8</v>
      </c>
      <c r="J87" s="28"/>
    </row>
    <row r="88" ht="31.5" spans="1:10">
      <c r="A88" s="5">
        <v>5</v>
      </c>
      <c r="B88" s="4" t="s">
        <v>504</v>
      </c>
      <c r="C88" s="7" t="s">
        <v>452</v>
      </c>
      <c r="D88" s="4" t="s">
        <v>453</v>
      </c>
      <c r="E88" s="5">
        <v>2</v>
      </c>
      <c r="F88" s="4" t="s">
        <v>373</v>
      </c>
      <c r="G88" s="5" t="s">
        <v>454</v>
      </c>
      <c r="H88" s="5">
        <v>250</v>
      </c>
      <c r="I88" s="5">
        <f>E88*H88</f>
        <v>500</v>
      </c>
      <c r="J88" s="29" t="s">
        <v>455</v>
      </c>
    </row>
    <row r="89" ht="21" spans="1:10">
      <c r="A89" s="5"/>
      <c r="B89" s="4"/>
      <c r="C89" s="5"/>
      <c r="D89" s="4" t="s">
        <v>456</v>
      </c>
      <c r="E89" s="5">
        <v>2</v>
      </c>
      <c r="F89" s="4" t="s">
        <v>457</v>
      </c>
      <c r="G89" s="15">
        <v>7</v>
      </c>
      <c r="H89" s="5">
        <v>74</v>
      </c>
      <c r="I89" s="5">
        <f>E89*H89*G89</f>
        <v>1036</v>
      </c>
      <c r="J89" s="29" t="s">
        <v>458</v>
      </c>
    </row>
    <row r="90" ht="21" spans="1:10">
      <c r="A90" s="5"/>
      <c r="B90" s="4"/>
      <c r="C90" s="5"/>
      <c r="D90" s="4" t="s">
        <v>459</v>
      </c>
      <c r="E90" s="5">
        <v>2</v>
      </c>
      <c r="F90" s="4" t="s">
        <v>457</v>
      </c>
      <c r="G90" s="15">
        <v>7</v>
      </c>
      <c r="H90" s="5">
        <v>50</v>
      </c>
      <c r="I90" s="5">
        <f>E90*H90*G90</f>
        <v>700</v>
      </c>
      <c r="J90" s="29" t="s">
        <v>460</v>
      </c>
    </row>
    <row r="91" ht="21" spans="1:10">
      <c r="A91" s="5"/>
      <c r="B91" s="4"/>
      <c r="C91" s="4" t="s">
        <v>467</v>
      </c>
      <c r="D91" s="4" t="s">
        <v>462</v>
      </c>
      <c r="E91" s="5">
        <v>10</v>
      </c>
      <c r="F91" s="4" t="s">
        <v>373</v>
      </c>
      <c r="G91" s="5" t="s">
        <v>454</v>
      </c>
      <c r="H91" s="5">
        <v>250</v>
      </c>
      <c r="I91" s="5">
        <f>E91*H91</f>
        <v>2500</v>
      </c>
      <c r="J91" s="29" t="s">
        <v>463</v>
      </c>
    </row>
    <row r="92" ht="21" spans="1:10">
      <c r="A92" s="5"/>
      <c r="B92" s="4"/>
      <c r="C92" s="5"/>
      <c r="D92" s="4" t="s">
        <v>459</v>
      </c>
      <c r="E92" s="5">
        <v>10</v>
      </c>
      <c r="F92" s="4" t="s">
        <v>457</v>
      </c>
      <c r="G92" s="15">
        <v>7</v>
      </c>
      <c r="H92" s="5">
        <v>50</v>
      </c>
      <c r="I92" s="5">
        <f>E92*H92*G92</f>
        <v>3500</v>
      </c>
      <c r="J92" s="29" t="s">
        <v>460</v>
      </c>
    </row>
    <row r="93" ht="21" spans="1:10">
      <c r="A93" s="5"/>
      <c r="B93" s="4"/>
      <c r="C93" s="19" t="s">
        <v>505</v>
      </c>
      <c r="D93" s="15" t="s">
        <v>462</v>
      </c>
      <c r="E93" s="15">
        <v>15</v>
      </c>
      <c r="F93" s="15" t="s">
        <v>489</v>
      </c>
      <c r="G93" s="15" t="s">
        <v>454</v>
      </c>
      <c r="H93" s="15">
        <v>250</v>
      </c>
      <c r="I93" s="15">
        <f t="shared" ref="I93" si="6">E93*H93</f>
        <v>3750</v>
      </c>
      <c r="J93" s="31" t="s">
        <v>463</v>
      </c>
    </row>
    <row r="94" ht="21" spans="1:10">
      <c r="A94" s="5"/>
      <c r="B94" s="4"/>
      <c r="C94" s="15"/>
      <c r="D94" s="15" t="s">
        <v>459</v>
      </c>
      <c r="E94" s="15">
        <v>15</v>
      </c>
      <c r="F94" s="15" t="s">
        <v>487</v>
      </c>
      <c r="G94" s="15">
        <v>7</v>
      </c>
      <c r="H94" s="15">
        <v>50</v>
      </c>
      <c r="I94" s="15">
        <f t="shared" ref="I94" si="7">E94*H94*G94</f>
        <v>5250</v>
      </c>
      <c r="J94" s="31" t="s">
        <v>460</v>
      </c>
    </row>
    <row r="95" spans="1:10">
      <c r="A95" s="5"/>
      <c r="B95" s="4"/>
      <c r="C95" s="11" t="s">
        <v>506</v>
      </c>
      <c r="D95" s="12"/>
      <c r="E95" s="12"/>
      <c r="F95" s="12"/>
      <c r="G95" s="12"/>
      <c r="H95" s="13"/>
      <c r="I95" s="5">
        <f>(I89+I90+I92+I94)*0.22</f>
        <v>2306.92</v>
      </c>
      <c r="J95" s="28"/>
    </row>
    <row r="96" spans="1:10">
      <c r="A96" s="5"/>
      <c r="B96" s="4"/>
      <c r="C96" s="14" t="s">
        <v>507</v>
      </c>
      <c r="D96" s="12"/>
      <c r="E96" s="12"/>
      <c r="F96" s="12"/>
      <c r="G96" s="12"/>
      <c r="H96" s="13"/>
      <c r="I96" s="5">
        <f>SUM(I88:I95)</f>
        <v>19542.92</v>
      </c>
      <c r="J96" s="28"/>
    </row>
    <row r="97" ht="31.5" spans="1:10">
      <c r="A97" s="5">
        <v>6</v>
      </c>
      <c r="B97" s="4" t="s">
        <v>508</v>
      </c>
      <c r="C97" s="7" t="s">
        <v>452</v>
      </c>
      <c r="D97" s="4" t="s">
        <v>453</v>
      </c>
      <c r="E97" s="5">
        <v>4</v>
      </c>
      <c r="F97" s="4" t="s">
        <v>373</v>
      </c>
      <c r="G97" s="5" t="s">
        <v>454</v>
      </c>
      <c r="H97" s="5">
        <v>250</v>
      </c>
      <c r="I97" s="5">
        <f t="shared" ref="I97:I102" si="8">E97*H97</f>
        <v>1000</v>
      </c>
      <c r="J97" s="29" t="s">
        <v>455</v>
      </c>
    </row>
    <row r="98" ht="21" spans="1:10">
      <c r="A98" s="5"/>
      <c r="B98" s="4"/>
      <c r="C98" s="5"/>
      <c r="D98" s="4" t="s">
        <v>456</v>
      </c>
      <c r="E98" s="5">
        <v>4</v>
      </c>
      <c r="F98" s="4" t="s">
        <v>457</v>
      </c>
      <c r="G98" s="15">
        <v>7</v>
      </c>
      <c r="H98" s="5">
        <v>74</v>
      </c>
      <c r="I98" s="5">
        <f>E98*H98*G98</f>
        <v>2072</v>
      </c>
      <c r="J98" s="29" t="s">
        <v>458</v>
      </c>
    </row>
    <row r="99" ht="21" spans="1:10">
      <c r="A99" s="5"/>
      <c r="B99" s="4"/>
      <c r="C99" s="5"/>
      <c r="D99" s="4" t="s">
        <v>459</v>
      </c>
      <c r="E99" s="5">
        <v>4</v>
      </c>
      <c r="F99" s="4" t="s">
        <v>457</v>
      </c>
      <c r="G99" s="15">
        <v>7</v>
      </c>
      <c r="H99" s="5">
        <v>50</v>
      </c>
      <c r="I99" s="5">
        <f>E99*H99*G99</f>
        <v>1400</v>
      </c>
      <c r="J99" s="29" t="s">
        <v>460</v>
      </c>
    </row>
    <row r="100" ht="27" spans="1:10">
      <c r="A100" s="5"/>
      <c r="B100" s="4"/>
      <c r="C100" s="4" t="s">
        <v>473</v>
      </c>
      <c r="D100" s="7" t="s">
        <v>474</v>
      </c>
      <c r="E100" s="5">
        <v>10</v>
      </c>
      <c r="F100" s="5" t="s">
        <v>475</v>
      </c>
      <c r="G100" s="5" t="s">
        <v>454</v>
      </c>
      <c r="H100" s="5">
        <v>180</v>
      </c>
      <c r="I100" s="5">
        <f t="shared" si="8"/>
        <v>1800</v>
      </c>
      <c r="J100" s="29" t="s">
        <v>509</v>
      </c>
    </row>
    <row r="101" spans="1:10">
      <c r="A101" s="5"/>
      <c r="B101" s="4"/>
      <c r="C101" s="5"/>
      <c r="D101" s="4" t="s">
        <v>477</v>
      </c>
      <c r="E101" s="5">
        <v>2</v>
      </c>
      <c r="F101" s="4" t="s">
        <v>457</v>
      </c>
      <c r="G101" s="15">
        <v>7</v>
      </c>
      <c r="H101" s="5">
        <v>600</v>
      </c>
      <c r="I101" s="5">
        <f t="shared" ref="I101:I106" si="9">E101*H101*G101</f>
        <v>8400</v>
      </c>
      <c r="J101" s="29" t="s">
        <v>478</v>
      </c>
    </row>
    <row r="102" ht="21" spans="1:10">
      <c r="A102" s="5"/>
      <c r="B102" s="4"/>
      <c r="C102" s="4" t="s">
        <v>461</v>
      </c>
      <c r="D102" s="4" t="s">
        <v>462</v>
      </c>
      <c r="E102" s="5">
        <v>35</v>
      </c>
      <c r="F102" s="4" t="s">
        <v>373</v>
      </c>
      <c r="G102" s="5" t="s">
        <v>454</v>
      </c>
      <c r="H102" s="5">
        <v>250</v>
      </c>
      <c r="I102" s="5">
        <f t="shared" si="8"/>
        <v>8750</v>
      </c>
      <c r="J102" s="29" t="s">
        <v>463</v>
      </c>
    </row>
    <row r="103" ht="21" spans="1:10">
      <c r="A103" s="5"/>
      <c r="B103" s="4"/>
      <c r="C103" s="5"/>
      <c r="D103" s="4" t="s">
        <v>459</v>
      </c>
      <c r="E103" s="5">
        <v>35</v>
      </c>
      <c r="F103" s="4" t="s">
        <v>457</v>
      </c>
      <c r="G103" s="15">
        <v>7</v>
      </c>
      <c r="H103" s="5">
        <v>50</v>
      </c>
      <c r="I103" s="5">
        <f t="shared" si="9"/>
        <v>12250</v>
      </c>
      <c r="J103" s="29" t="s">
        <v>460</v>
      </c>
    </row>
    <row r="104" ht="21" spans="1:10">
      <c r="A104" s="5"/>
      <c r="B104" s="4"/>
      <c r="C104" s="4" t="s">
        <v>479</v>
      </c>
      <c r="D104" s="4" t="s">
        <v>480</v>
      </c>
      <c r="E104" s="5">
        <v>10</v>
      </c>
      <c r="F104" s="5" t="s">
        <v>475</v>
      </c>
      <c r="G104" s="5" t="s">
        <v>454</v>
      </c>
      <c r="H104" s="5">
        <v>180</v>
      </c>
      <c r="I104" s="5">
        <f>E104*H104</f>
        <v>1800</v>
      </c>
      <c r="J104" s="29" t="s">
        <v>499</v>
      </c>
    </row>
    <row r="105" spans="1:10">
      <c r="A105" s="5"/>
      <c r="B105" s="4"/>
      <c r="C105" s="5"/>
      <c r="D105" s="4" t="s">
        <v>482</v>
      </c>
      <c r="E105" s="5">
        <v>2</v>
      </c>
      <c r="F105" s="4" t="s">
        <v>483</v>
      </c>
      <c r="G105" s="5" t="s">
        <v>454</v>
      </c>
      <c r="H105" s="5">
        <v>420</v>
      </c>
      <c r="I105" s="5">
        <f>E105*H105</f>
        <v>840</v>
      </c>
      <c r="J105" s="29" t="s">
        <v>484</v>
      </c>
    </row>
    <row r="106" spans="1:10">
      <c r="A106" s="5"/>
      <c r="B106" s="4"/>
      <c r="C106" s="5"/>
      <c r="D106" s="4" t="s">
        <v>477</v>
      </c>
      <c r="E106" s="5">
        <v>2</v>
      </c>
      <c r="F106" s="4" t="s">
        <v>457</v>
      </c>
      <c r="G106" s="15">
        <v>7</v>
      </c>
      <c r="H106" s="5">
        <v>200</v>
      </c>
      <c r="I106" s="5">
        <f t="shared" si="9"/>
        <v>2800</v>
      </c>
      <c r="J106" s="29" t="s">
        <v>485</v>
      </c>
    </row>
    <row r="107" ht="21" spans="1:10">
      <c r="A107" s="5"/>
      <c r="B107" s="4"/>
      <c r="C107" s="19" t="s">
        <v>510</v>
      </c>
      <c r="D107" s="15" t="s">
        <v>462</v>
      </c>
      <c r="E107" s="15">
        <v>10</v>
      </c>
      <c r="F107" s="15" t="s">
        <v>489</v>
      </c>
      <c r="G107" s="15" t="s">
        <v>454</v>
      </c>
      <c r="H107" s="15">
        <v>250</v>
      </c>
      <c r="I107" s="15">
        <f t="shared" ref="I107:I108" si="10">E107*H107</f>
        <v>2500</v>
      </c>
      <c r="J107" s="31" t="s">
        <v>463</v>
      </c>
    </row>
    <row r="108" ht="21" spans="1:10">
      <c r="A108" s="5"/>
      <c r="B108" s="4"/>
      <c r="C108" s="15"/>
      <c r="D108" s="15" t="s">
        <v>459</v>
      </c>
      <c r="E108" s="15">
        <v>10</v>
      </c>
      <c r="F108" s="15" t="s">
        <v>487</v>
      </c>
      <c r="G108" s="15">
        <v>7</v>
      </c>
      <c r="H108" s="15">
        <v>50</v>
      </c>
      <c r="I108" s="15">
        <f t="shared" ref="I108" si="11">E108*H108*G108</f>
        <v>3500</v>
      </c>
      <c r="J108" s="31" t="s">
        <v>460</v>
      </c>
    </row>
    <row r="109" spans="1:10">
      <c r="A109" s="5"/>
      <c r="B109" s="4"/>
      <c r="C109" s="11" t="s">
        <v>495</v>
      </c>
      <c r="D109" s="12"/>
      <c r="E109" s="12"/>
      <c r="F109" s="12"/>
      <c r="G109" s="12"/>
      <c r="H109" s="13"/>
      <c r="I109" s="5">
        <f>(I98+I99+I103+I108)*0.22</f>
        <v>4228.84</v>
      </c>
      <c r="J109" s="28"/>
    </row>
    <row r="110" spans="1:10">
      <c r="A110" s="5"/>
      <c r="B110" s="4"/>
      <c r="C110" s="14" t="s">
        <v>496</v>
      </c>
      <c r="D110" s="12"/>
      <c r="E110" s="12"/>
      <c r="F110" s="12"/>
      <c r="G110" s="12"/>
      <c r="H110" s="13"/>
      <c r="I110" s="5">
        <f>SUM(I97:I109)</f>
        <v>51340.84</v>
      </c>
      <c r="J110" s="28"/>
    </row>
    <row r="111" ht="40.5" spans="1:10">
      <c r="A111" s="5">
        <v>7</v>
      </c>
      <c r="B111" s="4" t="s">
        <v>511</v>
      </c>
      <c r="C111" s="15" t="s">
        <v>512</v>
      </c>
      <c r="D111" s="35" t="s">
        <v>453</v>
      </c>
      <c r="E111" s="15">
        <v>6</v>
      </c>
      <c r="F111" s="15" t="s">
        <v>373</v>
      </c>
      <c r="G111" s="15" t="s">
        <v>454</v>
      </c>
      <c r="H111" s="15">
        <v>250</v>
      </c>
      <c r="I111" s="15">
        <f t="shared" ref="I111:I116" si="12">E111*H111</f>
        <v>1500</v>
      </c>
      <c r="J111" s="31" t="s">
        <v>455</v>
      </c>
    </row>
    <row r="112" ht="21" spans="1:10">
      <c r="A112" s="5"/>
      <c r="B112" s="4"/>
      <c r="C112" s="15"/>
      <c r="D112" s="15" t="s">
        <v>456</v>
      </c>
      <c r="E112" s="15">
        <v>6</v>
      </c>
      <c r="F112" s="15" t="s">
        <v>487</v>
      </c>
      <c r="G112" s="15">
        <v>15</v>
      </c>
      <c r="H112" s="15">
        <v>74</v>
      </c>
      <c r="I112" s="15">
        <f t="shared" ref="I112:I115" si="13">E112*H112*G112</f>
        <v>6660</v>
      </c>
      <c r="J112" s="31" t="s">
        <v>458</v>
      </c>
    </row>
    <row r="113" ht="21" spans="1:10">
      <c r="A113" s="5"/>
      <c r="B113" s="4"/>
      <c r="C113" s="15"/>
      <c r="D113" s="15" t="s">
        <v>459</v>
      </c>
      <c r="E113" s="15">
        <v>6</v>
      </c>
      <c r="F113" s="15" t="s">
        <v>487</v>
      </c>
      <c r="G113" s="15">
        <v>15</v>
      </c>
      <c r="H113" s="15">
        <v>50</v>
      </c>
      <c r="I113" s="15">
        <f t="shared" si="13"/>
        <v>4500</v>
      </c>
      <c r="J113" s="31" t="s">
        <v>460</v>
      </c>
    </row>
    <row r="114" ht="26.4" customHeight="1" spans="1:10">
      <c r="A114" s="5"/>
      <c r="B114" s="4"/>
      <c r="C114" s="15" t="s">
        <v>513</v>
      </c>
      <c r="D114" s="35" t="s">
        <v>474</v>
      </c>
      <c r="E114" s="15">
        <v>48</v>
      </c>
      <c r="F114" s="15" t="s">
        <v>475</v>
      </c>
      <c r="G114" s="15" t="s">
        <v>454</v>
      </c>
      <c r="H114" s="15">
        <v>180</v>
      </c>
      <c r="I114" s="15">
        <f t="shared" si="12"/>
        <v>8640</v>
      </c>
      <c r="J114" s="31" t="s">
        <v>476</v>
      </c>
    </row>
    <row r="115" spans="1:10">
      <c r="A115" s="5"/>
      <c r="B115" s="4"/>
      <c r="C115" s="15"/>
      <c r="D115" s="15" t="s">
        <v>477</v>
      </c>
      <c r="E115" s="15">
        <v>6</v>
      </c>
      <c r="F115" s="15" t="s">
        <v>487</v>
      </c>
      <c r="G115" s="15">
        <v>15</v>
      </c>
      <c r="H115" s="15">
        <v>600</v>
      </c>
      <c r="I115" s="15">
        <f t="shared" si="13"/>
        <v>54000</v>
      </c>
      <c r="J115" s="31" t="s">
        <v>478</v>
      </c>
    </row>
    <row r="116" ht="19.2" customHeight="1" spans="1:10">
      <c r="A116" s="5"/>
      <c r="B116" s="4"/>
      <c r="C116" s="19" t="s">
        <v>514</v>
      </c>
      <c r="D116" s="15" t="s">
        <v>462</v>
      </c>
      <c r="E116" s="15">
        <v>6</v>
      </c>
      <c r="F116" s="15" t="s">
        <v>373</v>
      </c>
      <c r="G116" s="15" t="s">
        <v>454</v>
      </c>
      <c r="H116" s="15">
        <v>250</v>
      </c>
      <c r="I116" s="15">
        <f t="shared" si="12"/>
        <v>1500</v>
      </c>
      <c r="J116" s="31" t="s">
        <v>463</v>
      </c>
    </row>
    <row r="117" ht="21" spans="1:10">
      <c r="A117" s="5"/>
      <c r="B117" s="4"/>
      <c r="C117" s="15"/>
      <c r="D117" s="15" t="s">
        <v>459</v>
      </c>
      <c r="E117" s="15">
        <v>6</v>
      </c>
      <c r="F117" s="15" t="s">
        <v>487</v>
      </c>
      <c r="G117" s="15">
        <v>15</v>
      </c>
      <c r="H117" s="15">
        <v>50</v>
      </c>
      <c r="I117" s="15">
        <f t="shared" ref="I117:I128" si="14">E117*H117*G117</f>
        <v>4500</v>
      </c>
      <c r="J117" s="31" t="s">
        <v>460</v>
      </c>
    </row>
    <row r="118" ht="21" spans="1:10">
      <c r="A118" s="5"/>
      <c r="B118" s="4"/>
      <c r="C118" s="19" t="s">
        <v>515</v>
      </c>
      <c r="D118" s="15" t="s">
        <v>480</v>
      </c>
      <c r="E118" s="15">
        <v>48</v>
      </c>
      <c r="F118" s="15" t="s">
        <v>475</v>
      </c>
      <c r="G118" s="15" t="s">
        <v>454</v>
      </c>
      <c r="H118" s="15">
        <v>180</v>
      </c>
      <c r="I118" s="15">
        <f t="shared" ref="I118:I127" si="15">E118*H118</f>
        <v>8640</v>
      </c>
      <c r="J118" s="31" t="s">
        <v>481</v>
      </c>
    </row>
    <row r="119" spans="1:10">
      <c r="A119" s="5"/>
      <c r="B119" s="4"/>
      <c r="C119" s="15"/>
      <c r="D119" s="15" t="s">
        <v>482</v>
      </c>
      <c r="E119" s="15">
        <v>6</v>
      </c>
      <c r="F119" s="15" t="s">
        <v>483</v>
      </c>
      <c r="G119" s="15" t="s">
        <v>454</v>
      </c>
      <c r="H119" s="15">
        <v>420</v>
      </c>
      <c r="I119" s="15">
        <f t="shared" si="15"/>
        <v>2520</v>
      </c>
      <c r="J119" s="31" t="s">
        <v>484</v>
      </c>
    </row>
    <row r="120" spans="1:10">
      <c r="A120" s="5"/>
      <c r="B120" s="4"/>
      <c r="C120" s="15"/>
      <c r="D120" s="15" t="s">
        <v>477</v>
      </c>
      <c r="E120" s="15">
        <v>6</v>
      </c>
      <c r="F120" s="15" t="s">
        <v>487</v>
      </c>
      <c r="G120" s="15">
        <v>15</v>
      </c>
      <c r="H120" s="15">
        <v>200</v>
      </c>
      <c r="I120" s="15">
        <f t="shared" si="14"/>
        <v>18000</v>
      </c>
      <c r="J120" s="31" t="s">
        <v>485</v>
      </c>
    </row>
    <row r="121" spans="1:10">
      <c r="A121" s="5"/>
      <c r="B121" s="4"/>
      <c r="C121" s="15" t="s">
        <v>516</v>
      </c>
      <c r="D121" s="35" t="s">
        <v>517</v>
      </c>
      <c r="E121" s="15">
        <v>24</v>
      </c>
      <c r="F121" s="15" t="s">
        <v>373</v>
      </c>
      <c r="G121" s="15" t="s">
        <v>454</v>
      </c>
      <c r="H121" s="15">
        <v>250</v>
      </c>
      <c r="I121" s="15">
        <v>3750</v>
      </c>
      <c r="J121" s="31" t="s">
        <v>518</v>
      </c>
    </row>
    <row r="122" spans="1:10">
      <c r="A122" s="5"/>
      <c r="B122" s="4"/>
      <c r="C122" s="15"/>
      <c r="D122" s="15" t="s">
        <v>477</v>
      </c>
      <c r="E122" s="15">
        <v>24</v>
      </c>
      <c r="F122" s="15" t="s">
        <v>487</v>
      </c>
      <c r="G122" s="15">
        <v>7</v>
      </c>
      <c r="H122" s="15">
        <v>740</v>
      </c>
      <c r="I122" s="15">
        <v>166500</v>
      </c>
      <c r="J122" s="31" t="s">
        <v>519</v>
      </c>
    </row>
    <row r="123" ht="21" spans="1:10">
      <c r="A123" s="5"/>
      <c r="B123" s="4"/>
      <c r="C123" s="19" t="s">
        <v>520</v>
      </c>
      <c r="D123" s="15" t="s">
        <v>462</v>
      </c>
      <c r="E123" s="15">
        <v>48</v>
      </c>
      <c r="F123" s="15" t="s">
        <v>373</v>
      </c>
      <c r="G123" s="15" t="s">
        <v>454</v>
      </c>
      <c r="H123" s="15">
        <v>250</v>
      </c>
      <c r="I123" s="15">
        <v>3750</v>
      </c>
      <c r="J123" s="31" t="s">
        <v>463</v>
      </c>
    </row>
    <row r="124" ht="21" spans="1:10">
      <c r="A124" s="5"/>
      <c r="B124" s="4"/>
      <c r="C124" s="15"/>
      <c r="D124" s="15" t="s">
        <v>459</v>
      </c>
      <c r="E124" s="15">
        <v>48</v>
      </c>
      <c r="F124" s="15" t="s">
        <v>487</v>
      </c>
      <c r="G124" s="15">
        <v>15</v>
      </c>
      <c r="H124" s="15">
        <v>50</v>
      </c>
      <c r="I124" s="15">
        <v>11250</v>
      </c>
      <c r="J124" s="31" t="s">
        <v>460</v>
      </c>
    </row>
    <row r="125" ht="26.4" customHeight="1" spans="1:10">
      <c r="A125" s="5"/>
      <c r="B125" s="4"/>
      <c r="C125" s="19" t="s">
        <v>521</v>
      </c>
      <c r="D125" s="35" t="s">
        <v>502</v>
      </c>
      <c r="E125" s="15">
        <v>48</v>
      </c>
      <c r="F125" s="15" t="s">
        <v>373</v>
      </c>
      <c r="G125" s="15" t="s">
        <v>454</v>
      </c>
      <c r="H125" s="15">
        <v>250</v>
      </c>
      <c r="I125" s="15">
        <v>3750</v>
      </c>
      <c r="J125" s="31" t="s">
        <v>455</v>
      </c>
    </row>
    <row r="126" ht="21" spans="1:10">
      <c r="A126" s="5"/>
      <c r="B126" s="4"/>
      <c r="C126" s="15"/>
      <c r="D126" s="15" t="s">
        <v>456</v>
      </c>
      <c r="E126" s="15">
        <v>48</v>
      </c>
      <c r="F126" s="15" t="s">
        <v>487</v>
      </c>
      <c r="G126" s="15">
        <v>15</v>
      </c>
      <c r="H126" s="15">
        <v>74</v>
      </c>
      <c r="I126" s="15">
        <v>16650</v>
      </c>
      <c r="J126" s="31" t="s">
        <v>458</v>
      </c>
    </row>
    <row r="127" ht="21" spans="1:10">
      <c r="A127" s="5"/>
      <c r="B127" s="4"/>
      <c r="C127" s="19" t="s">
        <v>522</v>
      </c>
      <c r="D127" s="15" t="s">
        <v>462</v>
      </c>
      <c r="E127" s="15">
        <v>3</v>
      </c>
      <c r="F127" s="15" t="s">
        <v>489</v>
      </c>
      <c r="G127" s="15" t="s">
        <v>454</v>
      </c>
      <c r="H127" s="15">
        <v>250</v>
      </c>
      <c r="I127" s="15">
        <f t="shared" si="15"/>
        <v>750</v>
      </c>
      <c r="J127" s="31" t="s">
        <v>463</v>
      </c>
    </row>
    <row r="128" ht="21" spans="1:10">
      <c r="A128" s="5"/>
      <c r="B128" s="4"/>
      <c r="C128" s="15"/>
      <c r="D128" s="15" t="s">
        <v>459</v>
      </c>
      <c r="E128" s="15">
        <v>3</v>
      </c>
      <c r="F128" s="15" t="s">
        <v>487</v>
      </c>
      <c r="G128" s="15">
        <v>7</v>
      </c>
      <c r="H128" s="15">
        <v>50</v>
      </c>
      <c r="I128" s="15">
        <f t="shared" si="14"/>
        <v>1050</v>
      </c>
      <c r="J128" s="31" t="s">
        <v>460</v>
      </c>
    </row>
    <row r="129" ht="14.4" customHeight="1" spans="1:10">
      <c r="A129" s="5"/>
      <c r="B129" s="4"/>
      <c r="C129" s="36" t="s">
        <v>523</v>
      </c>
      <c r="D129" s="37"/>
      <c r="E129" s="37"/>
      <c r="F129" s="37"/>
      <c r="G129" s="37"/>
      <c r="H129" s="38"/>
      <c r="I129" s="15">
        <f>(I112+I113+I117+I128+I126+I124+I122)*0.22</f>
        <v>46444.2</v>
      </c>
      <c r="J129" s="48"/>
    </row>
    <row r="130" spans="1:10">
      <c r="A130" s="5"/>
      <c r="B130" s="4"/>
      <c r="C130" s="14" t="s">
        <v>524</v>
      </c>
      <c r="D130" s="12"/>
      <c r="E130" s="12"/>
      <c r="F130" s="12"/>
      <c r="G130" s="12"/>
      <c r="H130" s="13"/>
      <c r="I130" s="5">
        <f>SUM(I111:I129)</f>
        <v>364354.2</v>
      </c>
      <c r="J130" s="28"/>
    </row>
    <row r="131" spans="1:10">
      <c r="A131" s="32">
        <v>8</v>
      </c>
      <c r="B131" s="39" t="s">
        <v>525</v>
      </c>
      <c r="C131" s="40"/>
      <c r="D131" s="40"/>
      <c r="E131" s="40"/>
      <c r="F131" s="40"/>
      <c r="G131" s="40"/>
      <c r="H131" s="41"/>
      <c r="I131" s="32">
        <f>I130+I110+I96+I80+I66+I59</f>
        <v>642898.56</v>
      </c>
      <c r="J131" s="33"/>
    </row>
    <row r="132" ht="25.5" spans="1:14">
      <c r="A132" s="42" t="s">
        <v>526</v>
      </c>
      <c r="B132" s="43"/>
      <c r="C132" s="43"/>
      <c r="D132" s="43"/>
      <c r="E132" s="43"/>
      <c r="F132" s="43"/>
      <c r="G132" s="43"/>
      <c r="H132" s="43"/>
      <c r="I132" s="43"/>
      <c r="J132" s="49"/>
      <c r="N132" s="1">
        <f>35/90</f>
        <v>0.388888888888889</v>
      </c>
    </row>
    <row r="133" spans="1:10">
      <c r="A133" s="32">
        <v>1</v>
      </c>
      <c r="B133" s="39" t="s">
        <v>526</v>
      </c>
      <c r="C133" s="40"/>
      <c r="D133" s="40"/>
      <c r="E133" s="40"/>
      <c r="F133" s="40"/>
      <c r="G133" s="40"/>
      <c r="H133" s="41"/>
      <c r="I133" s="32">
        <f>I131+I51</f>
        <v>757046.96</v>
      </c>
      <c r="J133" s="33"/>
    </row>
    <row r="134" spans="1:10">
      <c r="A134" s="44" t="s">
        <v>527</v>
      </c>
      <c r="B134" s="44"/>
      <c r="C134" s="44"/>
      <c r="D134" s="44"/>
      <c r="E134" s="44"/>
      <c r="F134" s="44"/>
      <c r="G134" s="44"/>
      <c r="H134" s="44"/>
      <c r="I134" s="44"/>
      <c r="J134" s="44"/>
    </row>
    <row r="135" spans="1:10">
      <c r="A135" s="45" t="s">
        <v>528</v>
      </c>
      <c r="B135" s="45"/>
      <c r="C135" s="45"/>
      <c r="D135" s="45"/>
      <c r="E135" s="45"/>
      <c r="F135" s="45"/>
      <c r="G135" s="45"/>
      <c r="H135" s="45"/>
      <c r="I135" s="45"/>
      <c r="J135" s="45"/>
    </row>
    <row r="136" spans="1:10">
      <c r="A136" s="46"/>
      <c r="B136" s="47"/>
      <c r="C136" s="47"/>
      <c r="D136" s="47"/>
      <c r="E136" s="47"/>
      <c r="F136" s="47"/>
      <c r="G136" s="47"/>
      <c r="H136" s="47"/>
      <c r="I136" s="47"/>
      <c r="J136" s="50"/>
    </row>
  </sheetData>
  <mergeCells count="108">
    <mergeCell ref="A1:J1"/>
    <mergeCell ref="A2:J2"/>
    <mergeCell ref="C10:H10"/>
    <mergeCell ref="C11:H11"/>
    <mergeCell ref="C17:H17"/>
    <mergeCell ref="C18:H18"/>
    <mergeCell ref="C24:H24"/>
    <mergeCell ref="C25:H25"/>
    <mergeCell ref="C33:H33"/>
    <mergeCell ref="C34:H34"/>
    <mergeCell ref="C49:H49"/>
    <mergeCell ref="C50:H50"/>
    <mergeCell ref="B51:H51"/>
    <mergeCell ref="A52:J52"/>
    <mergeCell ref="C58:H58"/>
    <mergeCell ref="C59:H59"/>
    <mergeCell ref="C65:H65"/>
    <mergeCell ref="C66:H66"/>
    <mergeCell ref="C79:H79"/>
    <mergeCell ref="C80:H80"/>
    <mergeCell ref="C86:H86"/>
    <mergeCell ref="C87:H87"/>
    <mergeCell ref="C95:H95"/>
    <mergeCell ref="C96:H96"/>
    <mergeCell ref="C109:H109"/>
    <mergeCell ref="C110:H110"/>
    <mergeCell ref="C129:H129"/>
    <mergeCell ref="C130:H130"/>
    <mergeCell ref="B131:H131"/>
    <mergeCell ref="A132:J132"/>
    <mergeCell ref="B133:H133"/>
    <mergeCell ref="A134:J134"/>
    <mergeCell ref="A135:J135"/>
    <mergeCell ref="A136:J136"/>
    <mergeCell ref="A3:A4"/>
    <mergeCell ref="A5:A11"/>
    <mergeCell ref="A12:A18"/>
    <mergeCell ref="A19:A25"/>
    <mergeCell ref="A26:A34"/>
    <mergeCell ref="A35:A50"/>
    <mergeCell ref="A53:A59"/>
    <mergeCell ref="A60:A66"/>
    <mergeCell ref="A67:A80"/>
    <mergeCell ref="A81:A87"/>
    <mergeCell ref="A88:A96"/>
    <mergeCell ref="A97:A110"/>
    <mergeCell ref="A111:A130"/>
    <mergeCell ref="B3:B4"/>
    <mergeCell ref="B5:B11"/>
    <mergeCell ref="B12:B18"/>
    <mergeCell ref="B19:B25"/>
    <mergeCell ref="B26:B34"/>
    <mergeCell ref="B35:B50"/>
    <mergeCell ref="B53:B59"/>
    <mergeCell ref="B60:B66"/>
    <mergeCell ref="B67:B80"/>
    <mergeCell ref="B81:B87"/>
    <mergeCell ref="B88:B96"/>
    <mergeCell ref="B97:B110"/>
    <mergeCell ref="B111:B130"/>
    <mergeCell ref="C5:C7"/>
    <mergeCell ref="C8:C9"/>
    <mergeCell ref="C12:C14"/>
    <mergeCell ref="C15:C16"/>
    <mergeCell ref="C19:C21"/>
    <mergeCell ref="C22:C23"/>
    <mergeCell ref="C26:C28"/>
    <mergeCell ref="C29:C30"/>
    <mergeCell ref="C31:C32"/>
    <mergeCell ref="C35:C37"/>
    <mergeCell ref="C38:C39"/>
    <mergeCell ref="C40:C41"/>
    <mergeCell ref="C42:C44"/>
    <mergeCell ref="C45:C46"/>
    <mergeCell ref="C47:C48"/>
    <mergeCell ref="C53:C55"/>
    <mergeCell ref="C56:C57"/>
    <mergeCell ref="C60:C62"/>
    <mergeCell ref="C63:C64"/>
    <mergeCell ref="C67:C69"/>
    <mergeCell ref="C70:C71"/>
    <mergeCell ref="C72:C74"/>
    <mergeCell ref="C75:C76"/>
    <mergeCell ref="C77:C78"/>
    <mergeCell ref="C81:C83"/>
    <mergeCell ref="C84:C85"/>
    <mergeCell ref="C88:C90"/>
    <mergeCell ref="C91:C92"/>
    <mergeCell ref="C93:C94"/>
    <mergeCell ref="C97:C99"/>
    <mergeCell ref="C100:C101"/>
    <mergeCell ref="C102:C103"/>
    <mergeCell ref="C104:C106"/>
    <mergeCell ref="C107:C108"/>
    <mergeCell ref="C111:C113"/>
    <mergeCell ref="C114:C115"/>
    <mergeCell ref="C116:C117"/>
    <mergeCell ref="C118:C120"/>
    <mergeCell ref="C121:C122"/>
    <mergeCell ref="C123:C124"/>
    <mergeCell ref="C125:C126"/>
    <mergeCell ref="C127:C128"/>
    <mergeCell ref="E3:E4"/>
    <mergeCell ref="F3:F4"/>
    <mergeCell ref="G3:G4"/>
    <mergeCell ref="H3:H4"/>
    <mergeCell ref="J3:J4"/>
    <mergeCell ref="C3:D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vt:lpstr>
      <vt:lpstr>建筑材料</vt:lpstr>
      <vt:lpstr>地基基础</vt:lpstr>
      <vt:lpstr>市政道路</vt:lpstr>
      <vt:lpstr>监测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Roderick</dc:creator>
  <cp:lastModifiedBy>贤</cp:lastModifiedBy>
  <dcterms:created xsi:type="dcterms:W3CDTF">2025-05-14T09:08:00Z</dcterms:created>
  <dcterms:modified xsi:type="dcterms:W3CDTF">2025-06-09T08:02:32Z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9A28F6AA02B6427891FC538845E32B84_13</vt:lpwstr>
  </property>
  <property fmtid="{D5CDD505-2E9C-101B-9397-08002B2CF9AE}" pid="3" name="KSOProductBuildVer">
    <vt:lpwstr>2052-12.1.0.21541</vt:lpwstr>
  </property>
</Properties>
</file>